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lizane.almeida\Desktop\Andre\EM BRANCO\"/>
    </mc:Choice>
  </mc:AlternateContent>
  <xr:revisionPtr revIDLastSave="0" documentId="13_ncr:1_{4437974F-31D5-49D8-8AA4-AC71826A0033}" xr6:coauthVersionLast="45" xr6:coauthVersionMax="45" xr10:uidLastSave="{00000000-0000-0000-0000-000000000000}"/>
  <bookViews>
    <workbookView xWindow="-120" yWindow="-120" windowWidth="24240" windowHeight="13140" xr2:uid="{D4BACEE6-6EC1-421D-9597-6CC1FA03C7C2}"/>
  </bookViews>
  <sheets>
    <sheet name="Planilha1" sheetId="1" r:id="rId1"/>
    <sheet name="Planilha2" sheetId="2" r:id="rId2"/>
    <sheet name="Planilha3" sheetId="3" r:id="rId3"/>
  </sheets>
  <externalReferences>
    <externalReference r:id="rId4"/>
    <externalReference r:id="rId5"/>
  </externalReferences>
  <definedNames>
    <definedName name="ACOMPANHAMENTO" hidden="1">IF(VALUE([1]MENU!$O$4)=2,"BM","PLE")</definedName>
    <definedName name="_xlnm.Print_Area" localSheetId="0">Planilha1!$L$1:$U$58</definedName>
    <definedName name="_xlnm.Print_Area" localSheetId="1">Planilha2!$I$1:$R$89</definedName>
    <definedName name="BDI.Opcao" hidden="1">[1]DADOS!$F$18</definedName>
    <definedName name="BDI.TipoObra" hidden="1">[2]BDI!$A$138:$A$146</definedName>
    <definedName name="CRONO.MaxParc" hidden="1">[2]CRONO!#REF!+[2]CRONO!A1</definedName>
    <definedName name="CRONO.NivelExibicao" hidden="1">[1]CRONO!$G$10</definedName>
    <definedName name="DESONERACAO" hidden="1">IF(OR(Import.Desoneracao="DESONERADO",Import.Desoneracao="SIM"),"SIM","NÃO")</definedName>
    <definedName name="Excel_BuiltIn_Database" hidden="1">TEXT(Import.DataBase,"mm-aaaa")</definedName>
    <definedName name="Import.Apelido" hidden="1">[1]DADOS!$F$16</definedName>
    <definedName name="Import.CR" hidden="1">[1]DADOS!$F$7</definedName>
    <definedName name="Import.CTEF" hidden="1">[1]DADOS!$F$36</definedName>
    <definedName name="Import.DataBase" hidden="1">OFFSET([1]DADOS!$G$19,0,-1)</definedName>
    <definedName name="Import.DescLote" hidden="1">[1]DADOS!$F$17</definedName>
    <definedName name="Import.Desoneracao" hidden="1">OFFSET([1]DADOS!$G$18,0,-1)</definedName>
    <definedName name="Import.empresa" hidden="1">[1]DADOS!$F$37</definedName>
    <definedName name="Import.Município" hidden="1">[1]DADOS!$F$6</definedName>
    <definedName name="Import.Proponente" hidden="1">[1]DADOS!$F$5</definedName>
    <definedName name="import.recurso" hidden="1">[1]DADOS!$F$4</definedName>
    <definedName name="Import.RegimeExecução" hidden="1">OFFSET([1]DADOS!$G$39,0,-1)</definedName>
    <definedName name="Import.RespOrçamento" hidden="1">[1]DADOS!$F$22:$F$24</definedName>
    <definedName name="Import.SICONV" hidden="1">[1]DADOS!$F$8</definedName>
    <definedName name="ORÇAMENTO.BancoRef" hidden="1">Planilha1!$F$8</definedName>
    <definedName name="ORÇAMENTO.CodBarra" hidden="1">IF(ORÇAMENTO.Fonte="Sinapi",SUBSTITUTE(SUBSTITUTE(ORÇAMENTO.Codigo,"/00","/"),"/0","/"),ORÇAMENTO.Codigo)</definedName>
    <definedName name="ORÇAMENTO.Codigo" hidden="1">Planilha1!$N1</definedName>
    <definedName name="ORÇAMENTO.CustoUnitario" hidden="1">ROUND(Planilha1!$R1,15-13*Planilha1!#REF!)</definedName>
    <definedName name="ORÇAMENTO.Descricao" hidden="1">Planilha1!$O1</definedName>
    <definedName name="ORÇAMENTO.Fonte" hidden="1">Planilha1!$M1</definedName>
    <definedName name="ORÇAMENTO.Nivel" hidden="1">Planilha1!#REF!</definedName>
    <definedName name="ORÇAMENTO.OpcaoBDI" hidden="1">Planilha1!$S1</definedName>
    <definedName name="ORÇAMENTO.PrecoUnitarioLicitado" hidden="1">Planilha1!#REF!</definedName>
    <definedName name="ORÇAMENTO.Unidade" hidden="1">Planilha1!$P1</definedName>
    <definedName name="QCI.ExisteManual" hidden="1">(COUNTIF([1]QCI!$B$13:$B$24,"Manual")+COUNTIF([1]QCI!$B$13:$B$24,"SemiAuto"))&gt;0</definedName>
    <definedName name="REFERENCIA.Descricao" hidden="1">IF(ISNUMBER(Planilha1!#REF!),OFFSET(INDIRECT(ORÇAMENTO.BancoRef),Planilha1!#REF!-1,3,1),Planilha1!#REF!)</definedName>
    <definedName name="REFERENCIA.Desonerado" hidden="1">IF(ISNUMBER(Planilha1!#REF!),VALUE(OFFSET(INDIRECT(ORÇAMENTO.BancoRef),Planilha1!#REF!-1,5,1)),0)</definedName>
    <definedName name="REFERENCIA.NaoDesonerado" hidden="1">IF(ISNUMBER(Planilha1!#REF!),VALUE(OFFSET(INDIRECT(ORÇAMENTO.BancoRef),Planilha1!#REF!-1,6,1)),0)</definedName>
    <definedName name="REFERENCIA.Unidade" hidden="1">IF(ISNUMBER(Planilha1!#REF!),OFFSET(INDIRECT(ORÇAMENTO.BancoRef),Planilha1!#REF!-1,4,1),"-")</definedName>
    <definedName name="SomaAgrup" hidden="1">SUMIF(OFFSET(Planilha1!$C1,1,0,Planilha1!$D1),"S",OFFSET(Planilha1!A1,1,0,Planilha1!$D1))</definedName>
    <definedName name="TIPOORCAMENTO" hidden="1">IF(VALUE([1]MENU!$O$3)=2,"Licitado","Proposto")</definedName>
    <definedName name="VTOTAL1" hidden="1">ROUND(Planilha1!$Q1*Planilha1!$T1,15-13*Planilha1!#REF!)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98" i="2" l="1"/>
  <c r="Q98" i="2"/>
  <c r="I99" i="2"/>
  <c r="Q99" i="2"/>
  <c r="I100" i="2"/>
  <c r="Q100" i="2"/>
  <c r="I101" i="2"/>
  <c r="Q101" i="2"/>
  <c r="I102" i="2"/>
  <c r="Q102" i="2"/>
  <c r="R104" i="2"/>
  <c r="R106" i="2" s="1"/>
  <c r="R105" i="2"/>
  <c r="M111" i="2"/>
  <c r="I114" i="2"/>
  <c r="I116" i="2"/>
  <c r="I121" i="2"/>
  <c r="J126" i="2" a="1"/>
  <c r="J128" i="2" s="1"/>
  <c r="I80" i="2"/>
  <c r="M77" i="2"/>
  <c r="Q68" i="2"/>
  <c r="I68" i="2"/>
  <c r="Q67" i="2"/>
  <c r="I67" i="2"/>
  <c r="Q66" i="2"/>
  <c r="I66" i="2"/>
  <c r="Q65" i="2"/>
  <c r="I65" i="2"/>
  <c r="Q64" i="2"/>
  <c r="I64" i="2"/>
  <c r="A39" i="2"/>
  <c r="A40" i="2" s="1"/>
  <c r="A41" i="2" s="1"/>
  <c r="C38" i="2"/>
  <c r="I37" i="2"/>
  <c r="C37" i="2"/>
  <c r="M34" i="2"/>
  <c r="A32" i="2"/>
  <c r="A33" i="2" s="1"/>
  <c r="A27" i="2"/>
  <c r="A28" i="2" s="1"/>
  <c r="C26" i="2"/>
  <c r="Q25" i="2"/>
  <c r="I25" i="2"/>
  <c r="Q24" i="2"/>
  <c r="I24" i="2"/>
  <c r="Q23" i="2"/>
  <c r="I23" i="2"/>
  <c r="Q22" i="2"/>
  <c r="I22" i="2"/>
  <c r="Q21" i="2"/>
  <c r="I21" i="2"/>
  <c r="A21" i="2"/>
  <c r="C21" i="2" s="1"/>
  <c r="C20" i="2"/>
  <c r="A15" i="2"/>
  <c r="C15" i="2" s="1"/>
  <c r="C14" i="2"/>
  <c r="C13" i="2"/>
  <c r="C12" i="2"/>
  <c r="C11" i="2"/>
  <c r="C10" i="2"/>
  <c r="C9" i="2"/>
  <c r="C8" i="2"/>
  <c r="M5" i="2"/>
  <c r="A3" i="2"/>
  <c r="A4" i="2" s="1"/>
  <c r="A5" i="2" s="1"/>
  <c r="A6" i="2" s="1"/>
  <c r="C2" i="2"/>
  <c r="N1" i="2"/>
  <c r="F9"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O16" i="1"/>
  <c r="C16" i="1"/>
  <c r="A16" i="1"/>
  <c r="L15" i="1"/>
  <c r="A14" i="1"/>
  <c r="C14" i="1" s="1"/>
  <c r="S13" i="1"/>
  <c r="R13" i="1"/>
  <c r="P8" i="1"/>
  <c r="O8" i="1"/>
  <c r="N8" i="1"/>
  <c r="F8" i="1"/>
  <c r="U7" i="1"/>
  <c r="T7" i="1"/>
  <c r="S7" i="1"/>
  <c r="P7" i="1"/>
  <c r="O7" i="1"/>
  <c r="P5" i="1"/>
  <c r="O5" i="1"/>
  <c r="N5" i="1"/>
  <c r="O2" i="1"/>
  <c r="J127" i="2" l="1"/>
  <c r="J126" i="2"/>
  <c r="R107" i="2"/>
  <c r="O121" i="2"/>
  <c r="C3" i="2"/>
  <c r="C33" i="2"/>
  <c r="A34" i="2"/>
  <c r="C28" i="2"/>
  <c r="A29" i="2"/>
  <c r="C27" i="2"/>
  <c r="C32" i="2"/>
  <c r="C4" i="2"/>
  <c r="A16" i="2"/>
  <c r="A22" i="2"/>
  <c r="C39" i="2"/>
  <c r="A7" i="2"/>
  <c r="C7" i="2" s="1"/>
  <c r="C6" i="2"/>
  <c r="C41" i="2"/>
  <c r="A42" i="2"/>
  <c r="C5" i="2"/>
  <c r="C40" i="2"/>
  <c r="G16" i="1"/>
  <c r="K14" i="1"/>
  <c r="G14" i="1"/>
  <c r="J14" i="1"/>
  <c r="F14" i="1"/>
  <c r="B14" i="1"/>
  <c r="H14" i="1"/>
  <c r="D14" i="1"/>
  <c r="E14" i="1"/>
  <c r="C17" i="1"/>
  <c r="F16" i="1"/>
  <c r="B16" i="1"/>
  <c r="H16" i="1"/>
  <c r="I16" i="1"/>
  <c r="C29" i="2" l="1"/>
  <c r="A30" i="2"/>
  <c r="C22" i="2"/>
  <c r="A23" i="2"/>
  <c r="C34" i="2"/>
  <c r="A35" i="2"/>
  <c r="C16" i="2"/>
  <c r="A17" i="2"/>
  <c r="A43" i="2"/>
  <c r="C43" i="2" s="1"/>
  <c r="C42" i="2"/>
  <c r="P16" i="1"/>
  <c r="P14" i="1"/>
  <c r="O14" i="1"/>
  <c r="G17" i="1"/>
  <c r="H17" i="1"/>
  <c r="C18" i="1"/>
  <c r="B17" i="1"/>
  <c r="I17" i="1"/>
  <c r="F17" i="1"/>
  <c r="A36" i="2" l="1"/>
  <c r="C36" i="2" s="1"/>
  <c r="C35" i="2"/>
  <c r="C30" i="2"/>
  <c r="A31" i="2"/>
  <c r="C31" i="2" s="1"/>
  <c r="A18" i="2"/>
  <c r="C17" i="2"/>
  <c r="C23" i="2"/>
  <c r="A24" i="2"/>
  <c r="R17" i="1"/>
  <c r="P17" i="1"/>
  <c r="E18" i="1"/>
  <c r="J18" i="1"/>
  <c r="F18" i="1"/>
  <c r="B18" i="1"/>
  <c r="C19" i="1" s="1"/>
  <c r="K18" i="1"/>
  <c r="H18" i="1"/>
  <c r="G18" i="1"/>
  <c r="D18" i="1"/>
  <c r="T14" i="1"/>
  <c r="U14" i="1" s="1"/>
  <c r="C24" i="2" l="1"/>
  <c r="A25" i="2"/>
  <c r="C25" i="2" s="1"/>
  <c r="A19" i="2"/>
  <c r="C19" i="2" s="1"/>
  <c r="C18" i="2"/>
  <c r="F19" i="1"/>
  <c r="B19" i="1"/>
  <c r="G19" i="1"/>
  <c r="C20" i="1"/>
  <c r="I19" i="1"/>
  <c r="H19" i="1"/>
  <c r="E19" i="1"/>
  <c r="L14" i="1"/>
  <c r="I14" i="1"/>
  <c r="E20" i="1" l="1"/>
  <c r="J20" i="1"/>
  <c r="F20" i="1"/>
  <c r="B20" i="1"/>
  <c r="C21" i="1" s="1"/>
  <c r="D20" i="1"/>
  <c r="K20" i="1"/>
  <c r="H20" i="1"/>
  <c r="G20" i="1"/>
  <c r="F21" i="1" l="1"/>
  <c r="K19" i="1" s="1"/>
  <c r="B21" i="1"/>
  <c r="H21" i="1"/>
  <c r="G21" i="1"/>
  <c r="C22" i="1"/>
  <c r="E21" i="1"/>
  <c r="I21" i="1"/>
  <c r="H22" i="1" l="1"/>
  <c r="D22" i="1"/>
  <c r="J22" i="1"/>
  <c r="F22" i="1"/>
  <c r="B22" i="1"/>
  <c r="C23" i="1" s="1"/>
  <c r="E22" i="1"/>
  <c r="K22" i="1"/>
  <c r="G22" i="1"/>
  <c r="C24" i="1" l="1"/>
  <c r="I23" i="1"/>
  <c r="E23" i="1"/>
  <c r="G23" i="1"/>
  <c r="F23" i="1"/>
  <c r="K21" i="1" s="1"/>
  <c r="B23" i="1"/>
  <c r="H23" i="1"/>
  <c r="C25" i="1" l="1"/>
  <c r="K24" i="1"/>
  <c r="G24" i="1"/>
  <c r="E24" i="1"/>
  <c r="H24" i="1"/>
  <c r="D24" i="1"/>
  <c r="F24" i="1"/>
  <c r="J24" i="1"/>
  <c r="B24" i="1"/>
  <c r="C26" i="1" l="1"/>
  <c r="K25" i="1"/>
  <c r="G25" i="1"/>
  <c r="E25" i="1"/>
  <c r="H25" i="1"/>
  <c r="D25" i="1"/>
  <c r="J25" i="1"/>
  <c r="F25" i="1"/>
  <c r="B25" i="1"/>
  <c r="C27" i="1" l="1"/>
  <c r="K26" i="1"/>
  <c r="G26" i="1"/>
  <c r="E26" i="1"/>
  <c r="H26" i="1"/>
  <c r="D26" i="1"/>
  <c r="F26" i="1"/>
  <c r="J26" i="1"/>
  <c r="B26" i="1"/>
  <c r="C28" i="1" l="1"/>
  <c r="K27" i="1"/>
  <c r="G27" i="1"/>
  <c r="E27" i="1"/>
  <c r="H27" i="1"/>
  <c r="D27" i="1"/>
  <c r="B27" i="1"/>
  <c r="F27" i="1"/>
  <c r="J27" i="1"/>
  <c r="C29" i="1" l="1"/>
  <c r="K28" i="1"/>
  <c r="G28" i="1"/>
  <c r="E28" i="1"/>
  <c r="H28" i="1"/>
  <c r="D28" i="1"/>
  <c r="F28" i="1"/>
  <c r="B28" i="1"/>
  <c r="J28" i="1"/>
  <c r="E29" i="1" l="1"/>
  <c r="K29" i="1"/>
  <c r="H29" i="1"/>
  <c r="F29" i="1"/>
  <c r="C30" i="1"/>
  <c r="J29" i="1"/>
  <c r="D29" i="1"/>
  <c r="B29" i="1"/>
  <c r="G29" i="1"/>
  <c r="J30" i="1" l="1"/>
  <c r="F30" i="1"/>
  <c r="B30" i="1"/>
  <c r="H30" i="1"/>
  <c r="D30" i="1"/>
  <c r="C31" i="1"/>
  <c r="E30" i="1"/>
  <c r="K30" i="1"/>
  <c r="G30" i="1"/>
  <c r="J31" i="1" l="1"/>
  <c r="F31" i="1"/>
  <c r="B31" i="1"/>
  <c r="C32" i="1" s="1"/>
  <c r="H31" i="1"/>
  <c r="D31" i="1"/>
  <c r="K31" i="1"/>
  <c r="G31" i="1"/>
  <c r="E31" i="1"/>
  <c r="G32" i="1" l="1"/>
  <c r="I32" i="1"/>
  <c r="E32" i="1"/>
  <c r="H32" i="1"/>
  <c r="F32" i="1"/>
  <c r="B32" i="1"/>
  <c r="C33" i="1" s="1"/>
  <c r="C34" i="1" l="1"/>
  <c r="I33" i="1"/>
  <c r="E33" i="1"/>
  <c r="G33" i="1"/>
  <c r="F33" i="1"/>
  <c r="B33" i="1"/>
  <c r="H33" i="1"/>
  <c r="K34" i="1" l="1"/>
  <c r="G34" i="1"/>
  <c r="E34" i="1"/>
  <c r="H34" i="1"/>
  <c r="D34" i="1"/>
  <c r="J34" i="1"/>
  <c r="B34" i="1"/>
  <c r="C35" i="1"/>
  <c r="F34" i="1"/>
  <c r="H35" i="1" l="1"/>
  <c r="D35" i="1"/>
  <c r="C36" i="1"/>
  <c r="J35" i="1"/>
  <c r="F35" i="1"/>
  <c r="B35" i="1"/>
  <c r="E35" i="1"/>
  <c r="G35" i="1"/>
  <c r="K35" i="1"/>
  <c r="E36" i="1" l="1"/>
  <c r="K36" i="1"/>
  <c r="G36" i="1"/>
  <c r="J36" i="1"/>
  <c r="F36" i="1"/>
  <c r="B36" i="1"/>
  <c r="C37" i="1" s="1"/>
  <c r="D36" i="1"/>
  <c r="H36" i="1"/>
  <c r="F37" i="1" l="1"/>
  <c r="B37" i="1"/>
  <c r="H37" i="1"/>
  <c r="G37" i="1"/>
  <c r="K33" i="1" s="1"/>
  <c r="C38" i="1"/>
  <c r="E37" i="1"/>
  <c r="I37" i="1"/>
  <c r="C39" i="1" l="1"/>
  <c r="H38" i="1"/>
  <c r="D38" i="1"/>
  <c r="J38" i="1"/>
  <c r="F38" i="1"/>
  <c r="B38" i="1"/>
  <c r="E38" i="1"/>
  <c r="K38" i="1"/>
  <c r="G38" i="1"/>
  <c r="E39" i="1" l="1"/>
  <c r="H39" i="1"/>
  <c r="K39" i="1"/>
  <c r="F39" i="1"/>
  <c r="J39" i="1"/>
  <c r="D39" i="1"/>
  <c r="B39" i="1"/>
  <c r="C40" i="1" s="1"/>
  <c r="G39" i="1"/>
  <c r="I40" i="1" l="1"/>
  <c r="E40" i="1"/>
  <c r="F40" i="1"/>
  <c r="B40" i="1"/>
  <c r="C41" i="1" s="1"/>
  <c r="G40" i="1"/>
  <c r="J33" i="1" s="1"/>
  <c r="D33" i="1" s="1"/>
  <c r="H40" i="1"/>
  <c r="G41" i="1" l="1"/>
  <c r="C42" i="1"/>
  <c r="I41" i="1"/>
  <c r="E41" i="1"/>
  <c r="H41" i="1"/>
  <c r="B41" i="1"/>
  <c r="F41" i="1"/>
  <c r="J37" i="1"/>
  <c r="E42" i="1" l="1"/>
  <c r="K42" i="1"/>
  <c r="G42" i="1"/>
  <c r="C43" i="1"/>
  <c r="J42" i="1"/>
  <c r="F42" i="1"/>
  <c r="B42" i="1"/>
  <c r="H42" i="1"/>
  <c r="D42" i="1"/>
  <c r="C44" i="1" l="1"/>
  <c r="J43" i="1"/>
  <c r="F43" i="1"/>
  <c r="B43" i="1"/>
  <c r="E43" i="1"/>
  <c r="H43" i="1"/>
  <c r="D43" i="1"/>
  <c r="K43" i="1"/>
  <c r="G43" i="1"/>
  <c r="K44" i="1" l="1"/>
  <c r="G44" i="1"/>
  <c r="J44" i="1"/>
  <c r="F44" i="1"/>
  <c r="B44" i="1"/>
  <c r="C45" i="1" s="1"/>
  <c r="E44" i="1"/>
  <c r="H44" i="1"/>
  <c r="D44" i="1"/>
  <c r="H45" i="1" l="1"/>
  <c r="G45" i="1"/>
  <c r="K41" i="1" s="1"/>
  <c r="F45" i="1"/>
  <c r="B45" i="1"/>
  <c r="C46" i="1"/>
  <c r="I45" i="1"/>
  <c r="E45" i="1"/>
  <c r="C47" i="1" l="1"/>
  <c r="J46" i="1"/>
  <c r="F46" i="1"/>
  <c r="B46" i="1"/>
  <c r="E46" i="1"/>
  <c r="H46" i="1"/>
  <c r="D46" i="1"/>
  <c r="K46" i="1"/>
  <c r="G46" i="1"/>
  <c r="K47" i="1" l="1"/>
  <c r="G47" i="1"/>
  <c r="J47" i="1"/>
  <c r="F47" i="1"/>
  <c r="B47" i="1"/>
  <c r="C48" i="1" s="1"/>
  <c r="E47" i="1"/>
  <c r="H47" i="1"/>
  <c r="D47" i="1"/>
  <c r="H48" i="1" l="1"/>
  <c r="G48" i="1"/>
  <c r="J45" i="1" s="1"/>
  <c r="F48" i="1"/>
  <c r="B48" i="1"/>
  <c r="C49" i="1"/>
  <c r="I48" i="1"/>
  <c r="E48" i="1"/>
  <c r="J49" i="1" l="1"/>
  <c r="F49" i="1"/>
  <c r="K17" i="1" s="1"/>
  <c r="B49" i="1"/>
  <c r="E49" i="1"/>
  <c r="H49" i="1"/>
  <c r="D49" i="1"/>
  <c r="K49" i="1"/>
  <c r="G49" i="1"/>
  <c r="A5" i="1"/>
  <c r="K37" i="1" l="1"/>
  <c r="D37" i="1" s="1"/>
  <c r="J41" i="1"/>
  <c r="D41" i="1" s="1"/>
  <c r="K45" i="1"/>
  <c r="D45" i="1" s="1"/>
  <c r="J17" i="1"/>
  <c r="D17" i="1" s="1"/>
  <c r="J19" i="1"/>
  <c r="D19" i="1" s="1"/>
  <c r="J21" i="1"/>
  <c r="D21" i="1" s="1"/>
  <c r="J23" i="1"/>
  <c r="K23" i="1"/>
  <c r="J32" i="1"/>
  <c r="K32" i="1"/>
  <c r="J40" i="1"/>
  <c r="K40" i="1"/>
  <c r="J48" i="1"/>
  <c r="K48" i="1"/>
  <c r="D40" i="1" l="1"/>
  <c r="D23" i="1"/>
  <c r="D48" i="1"/>
  <c r="D32" i="1"/>
  <c r="I49" i="1" l="1"/>
  <c r="I18" i="1" l="1"/>
  <c r="I20" i="1" l="1"/>
  <c r="I24" i="1" l="1"/>
  <c r="I25" i="1" s="1"/>
  <c r="I22" i="1" l="1"/>
  <c r="I26" i="1" l="1"/>
  <c r="I27" i="1" s="1"/>
  <c r="I34" i="1" l="1"/>
  <c r="I35" i="1" s="1"/>
  <c r="I28" i="1"/>
  <c r="I29" i="1" l="1"/>
  <c r="I38" i="1"/>
  <c r="I39" i="1" s="1"/>
  <c r="I36" i="1"/>
  <c r="I42" i="1" l="1"/>
  <c r="I43" i="1" s="1"/>
  <c r="I30" i="1"/>
  <c r="I46" i="1" l="1"/>
  <c r="I47" i="1" s="1"/>
  <c r="U15" i="1"/>
  <c r="I44" i="1"/>
  <c r="I31" i="1"/>
  <c r="H5" i="1" l="1"/>
  <c r="E16" i="1" l="1"/>
  <c r="E17" i="1" s="1"/>
  <c r="J16" i="1" s="1"/>
  <c r="F5" i="1"/>
  <c r="Q16" i="1" l="1"/>
  <c r="G5" i="1"/>
  <c r="K16" i="1"/>
  <c r="D16" i="1" s="1"/>
  <c r="D15" i="1" s="1"/>
  <c r="Q14" i="1" l="1"/>
  <c r="Q17" i="1"/>
</calcChain>
</file>

<file path=xl/sharedStrings.xml><?xml version="1.0" encoding="utf-8"?>
<sst xmlns="http://schemas.openxmlformats.org/spreadsheetml/2006/main" count="394" uniqueCount="177">
  <si>
    <t>PO - PLANILHA ORÇAMENTÁRIA</t>
  </si>
  <si>
    <t>Grau de Sigilo</t>
  </si>
  <si>
    <t>#PUBLICO</t>
  </si>
  <si>
    <t>Nº OPERAÇÃO</t>
  </si>
  <si>
    <t>Nº SICONV</t>
  </si>
  <si>
    <t>PROPONENTE / TOMADOR</t>
  </si>
  <si>
    <t>APELIDO DO EMPREENDIMENTO</t>
  </si>
  <si>
    <t>LOCALIDADE SINAPI</t>
  </si>
  <si>
    <t>DATA BASE</t>
  </si>
  <si>
    <t>Item</t>
  </si>
  <si>
    <t>Fonte</t>
  </si>
  <si>
    <t>Código</t>
  </si>
  <si>
    <t>Descrição</t>
  </si>
  <si>
    <t>Unidade</t>
  </si>
  <si>
    <t>Quantidade</t>
  </si>
  <si>
    <t>Preço Unitário (com BDI) (R$)</t>
  </si>
  <si>
    <t>Preço Total
(R$)</t>
  </si>
  <si>
    <t>Serviço</t>
  </si>
  <si>
    <t>SINAPI</t>
  </si>
  <si>
    <t>BDI 1</t>
  </si>
  <si>
    <t>Meta</t>
  </si>
  <si>
    <t>Nível 2</t>
  </si>
  <si>
    <t>SERVIÇOS INICIAIS</t>
  </si>
  <si>
    <t>ADMINISTRAÇAO LOCAL</t>
  </si>
  <si>
    <t>MEIO-FIO</t>
  </si>
  <si>
    <t>ONDULAÇÃO TRANSVERSAL EM CBUQ - TRAVESSIAS ELEVADAS</t>
  </si>
  <si>
    <t>BDI 2</t>
  </si>
  <si>
    <t>RAMPAS DE ACESSIBILIDADE, PASSEIOS E PISO TÁTIL</t>
  </si>
  <si>
    <t>Nível 3</t>
  </si>
  <si>
    <t>PASSEIOS</t>
  </si>
  <si>
    <t>PISOS PODOTÁTIL</t>
  </si>
  <si>
    <t>SINALIZAÇÃO</t>
  </si>
  <si>
    <t>SINALIZAÇÃO VIÁRIA HORIZONTAL</t>
  </si>
  <si>
    <t>SINALIZAÇÃO VIÁRIA VERTICAL</t>
  </si>
  <si>
    <t>LIMPEZA E ARREMATES FINAIS</t>
  </si>
  <si>
    <t>Observações:</t>
  </si>
  <si>
    <t>Local</t>
  </si>
  <si>
    <t>Responsável Técnico</t>
  </si>
  <si>
    <t>Nome:</t>
  </si>
  <si>
    <t>CREA/CAU:</t>
  </si>
  <si>
    <t>Data</t>
  </si>
  <si>
    <t>ART/RRT:</t>
  </si>
  <si>
    <t>LOTE</t>
  </si>
  <si>
    <t>Nível 4</t>
  </si>
  <si>
    <t>Nmax</t>
  </si>
  <si>
    <t>BDI 3</t>
  </si>
  <si>
    <t>Nível E</t>
  </si>
  <si>
    <t>Save Nivel</t>
  </si>
  <si>
    <t>Nível C</t>
  </si>
  <si>
    <t>Altura</t>
  </si>
  <si>
    <t>n1</t>
  </si>
  <si>
    <t>n2</t>
  </si>
  <si>
    <t>n3</t>
  </si>
  <si>
    <t>n4</t>
  </si>
  <si>
    <t>n5</t>
  </si>
  <si>
    <t>Czero</t>
  </si>
  <si>
    <t>Cnível</t>
  </si>
  <si>
    <t>L</t>
  </si>
  <si>
    <t>1.1.</t>
  </si>
  <si>
    <t>1.1.0.1.</t>
  </si>
  <si>
    <t>1.2.</t>
  </si>
  <si>
    <t>1.2.0.1.</t>
  </si>
  <si>
    <t>1.3.</t>
  </si>
  <si>
    <t>1.3.0.1.</t>
  </si>
  <si>
    <t>1.4.</t>
  </si>
  <si>
    <t>1.4.0.1.</t>
  </si>
  <si>
    <t>1.4.0.2.</t>
  </si>
  <si>
    <t>1.4.0.3.</t>
  </si>
  <si>
    <t>1.4.0.4.</t>
  </si>
  <si>
    <t>1.4.0.5.</t>
  </si>
  <si>
    <t>1.4.0.6.</t>
  </si>
  <si>
    <t>1.4.0.7.</t>
  </si>
  <si>
    <t>1.4.0.8.</t>
  </si>
  <si>
    <t>1.5.</t>
  </si>
  <si>
    <t>1.5.1.</t>
  </si>
  <si>
    <t>1.5.1.1.</t>
  </si>
  <si>
    <t>1.5.1.2.</t>
  </si>
  <si>
    <t>1.5.1.3.</t>
  </si>
  <si>
    <t>1.5.2.</t>
  </si>
  <si>
    <t>1.5.2.1.</t>
  </si>
  <si>
    <t>1.5.2.2.</t>
  </si>
  <si>
    <t>1.6.</t>
  </si>
  <si>
    <t>1.6.1.</t>
  </si>
  <si>
    <t>1.6.1.1.</t>
  </si>
  <si>
    <t>1.6.1.2.</t>
  </si>
  <si>
    <t>1.6.1.3.</t>
  </si>
  <si>
    <t>1.6.2.</t>
  </si>
  <si>
    <t>1.6.2.1.</t>
  </si>
  <si>
    <t>1.6.2.2.</t>
  </si>
  <si>
    <t>1.7.</t>
  </si>
  <si>
    <t>1.7.0.1.</t>
  </si>
  <si>
    <t>PLACA DE OBRA EM CHAPA DE ACO GALVANIZADO</t>
  </si>
  <si>
    <t>M2</t>
  </si>
  <si>
    <t>-</t>
  </si>
  <si>
    <t>ADMINISTRAÇÃO LOCAL - MÃO DE OBRA E CANTEIRO - DOMINGOS DE ALMEIDA EM FRENTE AO INSTITUTO DE MENORES</t>
  </si>
  <si>
    <t>UNIDADE</t>
  </si>
  <si>
    <t>REASSENTAMENTO DE MEIO-FIO</t>
  </si>
  <si>
    <t>M</t>
  </si>
  <si>
    <t>EMULSÃO ASFÁLTICA  RR-2C</t>
  </si>
  <si>
    <t>KG</t>
  </si>
  <si>
    <t>EXECUÇÃO DE PINTURA DE LIGAÇÃO COM EMULSÃO ASFÁLTICA RR-2C.</t>
  </si>
  <si>
    <t>CIMENTO ASFÁLTICO DE PETRÓLEO (CAP 50/70) PARA FABRICAÇÃO DE CONCRETO BETUMINOSO USINADO A QUENTE (CBUQ), EXCLUSIVE TRANSPORTE</t>
  </si>
  <si>
    <t>T</t>
  </si>
  <si>
    <t>TRANSPORTE COM CAMINHÃO TANQUE DE TRANSPORTE DE MATERIAL ASFÁLTICO DE 30000 L, EM VIA URBANA PAVIMENTADA, DMT ATÉ 30KM (UNIDADE: TXKM). AF_07/2020</t>
  </si>
  <si>
    <t>TXKM</t>
  </si>
  <si>
    <t>TRANSPORTE COM CAMINHÃO TANQUE DE TRANSPORTE DE MATERIAL ASFÁLTICO DE 30000 L, EM VIA URBANA PAVIMENTADA, ADICIONAL PARA DMT EXCEDENTE A 30 KM (UNIDADE: TXKM). AF_07/2020</t>
  </si>
  <si>
    <t>CONSTRUÇÃO DE PAVIMENTO COM APLICAÇÃO DE CONCRETO BETUMINOSO USINADO A QUENTE (CBUQ), REPERFILAGEM - EXCLUSIVE TRANSPORTE - BASE 95995 SINAPI</t>
  </si>
  <si>
    <t>M3</t>
  </si>
  <si>
    <t>TRANSPORTE COM CAMINHÃO BASCULANTE DE 18 M³, EM VIA URBANA PAVIMENTADA, DMT ATÉ 30 KM (UNIDADE: M3XKM). AF_07/2020</t>
  </si>
  <si>
    <t>M3XKM</t>
  </si>
  <si>
    <t>GRELHA DE CONCRETO ARMADO, INCLUINDO EXECUÇÃO DE BASE FORNEC. E INSTAL.</t>
  </si>
  <si>
    <t xml:space="preserve">EXECUÇÃO DE PASSEIO EM CONCRETO , MOLDADO IN LOCO, USINADO, ACABAMENTO CONVENCIONAL, NÃO ARMADO </t>
  </si>
  <si>
    <t>DEMOLIÇÃO DE PISO DE CONCRETO SIMPLES, DE FORMA MANUAL, SEM REAPROVEITAMENTO. AF_09/2023</t>
  </si>
  <si>
    <t>LASTRO COM MATERIAL GRANULAR, APLICADO EM PISOS OU LAJES SOBRE SOLO, ESPESSURA DE *5 CM*. AF_01/2024</t>
  </si>
  <si>
    <t>PISO PODOTÁTIL ALERTA OU DIRECIONAL, 25X25CM, ASSENTADO EM ARGAMASSA</t>
  </si>
  <si>
    <t>PINTURA DE FAIXA - TINTA BASE ACRÍLICA - ESPESSURA DE 0,6 MM</t>
  </si>
  <si>
    <t>PINTURA DE FAIXA COM TERMOPLÁSTICO EM ALTO RELEVO TIPO IV - POR EXTRUSÃO</t>
  </si>
  <si>
    <t>FORNECIMENTO E IMPLANTAÇÃO DE PLACA EM AÇO - PELÍCULA I+III</t>
  </si>
  <si>
    <t>SUPORTE METÁLICO GALVANIZADO PARA PLACA DE ADVERTÊNCIA OU REGULAMENTAÇÃO - LADO OU DIÂMETRO DE 0,60M - fornecimento e implantação</t>
  </si>
  <si>
    <t>LIMPEZA FINAL DE OBRA</t>
  </si>
  <si>
    <t>MIN</t>
  </si>
  <si>
    <t>MED</t>
  </si>
  <si>
    <t>MAX</t>
  </si>
  <si>
    <t>Construção e Reforma de Edifícios</t>
  </si>
  <si>
    <t>AC</t>
  </si>
  <si>
    <t>SG</t>
  </si>
  <si>
    <t>R</t>
  </si>
  <si>
    <t>DF</t>
  </si>
  <si>
    <t>BDI PAD</t>
  </si>
  <si>
    <t>APELIDO DO EMPREENDIMENTO / DESCRIÇÃO DO LOTE</t>
  </si>
  <si>
    <t>Construção de Praças Urbanas, Rodovias, Ferrovias e recapeamento e pavimentação de vias urbanas</t>
  </si>
  <si>
    <t>Conforme legislação tributária municipal, definir estimativa de percentual da base de cálculo para o ISS:</t>
  </si>
  <si>
    <t>Sobre a base de cálculo, definir a respectiva alíquota do ISS (entre 2% e 5%):</t>
  </si>
  <si>
    <t>Construção de Redes de Abastecimento de Água, Coleta de Esgoto</t>
  </si>
  <si>
    <t>TIPO DE OBRA</t>
  </si>
  <si>
    <t>Itens</t>
  </si>
  <si>
    <t>Siglas</t>
  </si>
  <si>
    <t>% Adotado</t>
  </si>
  <si>
    <t>Construção e Manutenção de Estações e Redes de Distribuição de Energia Elétrica</t>
  </si>
  <si>
    <t>Obras Portuárias, Marítimas e Fluviais</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</si>
  <si>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</si>
  <si>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</si>
  <si>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</si>
  <si>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</si>
  <si>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</si>
  <si>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</si>
  <si>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</si>
  <si>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BDI COM desoneração</t>
  </si>
  <si>
    <t>BDI DES</t>
  </si>
  <si>
    <t>Fornecimento de Materiais e Equipamentos (aquisição indireta - em conjunto com licitação de obras)</t>
  </si>
  <si>
    <t>Os valores de BDI foram calculados com o emprego da fórmula:</t>
  </si>
  <si>
    <t>BDI =</t>
  </si>
  <si>
    <t xml:space="preserve"> - 1</t>
  </si>
  <si>
    <t>(1-CP-ISS-CRPB)</t>
  </si>
  <si>
    <t>Fornecimento de Materiais e Equipamentos (aquisição direta)</t>
  </si>
  <si>
    <t>Estudos e Projetos, Planos e Gerenciamento e outros correlatos</t>
  </si>
  <si>
    <t>K1</t>
  </si>
  <si>
    <t>K2</t>
  </si>
  <si>
    <t>K3</t>
  </si>
  <si>
    <t>(SELECIONAR)</t>
  </si>
  <si>
    <t>1.</t>
  </si>
  <si>
    <t>TRAVESSIAS ELEVADAS EM FRENTE AO INSTITUTO DE MENORES</t>
  </si>
  <si>
    <t/>
  </si>
  <si>
    <t>% Período:</t>
  </si>
  <si>
    <t>Período:</t>
  </si>
  <si>
    <t>Acumulado:</t>
  </si>
  <si>
    <t>%:</t>
  </si>
  <si>
    <t>Repasse:</t>
  </si>
  <si>
    <t>Contrapartida:</t>
  </si>
  <si>
    <t>Outros:</t>
  </si>
  <si>
    <t>Investimento:</t>
  </si>
  <si>
    <t xml:space="preserve">Total: </t>
  </si>
  <si>
    <t>PROPONENTE TOMADOR</t>
  </si>
  <si>
    <t>APELIDO EMPREENDIMENTO</t>
  </si>
  <si>
    <t>DESCRIÇÃO DO LOTE</t>
  </si>
  <si>
    <t xml:space="preserve">Prefeitura Municipal de Pelotas </t>
  </si>
  <si>
    <t>TRAVESSIAS ELEVEDAS PARA PEDESTRES - DOMINGOS DE ALMEIDA DE ALMEIDA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</si>
</sst>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mmm\-yy;@"/>
    <numFmt numFmtId="165" formatCode="_(* #,##0.00_);_(* \(#,##0.00\);_(* \-??_);_(@_)"/>
    <numFmt numFmtId="166" formatCode="General;General"/>
    <numFmt numFmtId="167" formatCode="[$-F800]dddd\,\ mmmm\ dd\,\ yyyy"/>
    <numFmt numFmtId="168" formatCode="_(&quot;R$ &quot;* #,##0.00_);_(&quot;R$ &quot;* \(#,##0.00\);_(&quot;R$ &quot;* \-??_);_(@_)"/>
    <numFmt numFmtId="169" formatCode="dd&quot; de &quot;mmmm&quot; de &quot;yyyy"/>
    <numFmt numFmtId="170" formatCode="0\."/>
    <numFmt numFmtId="171" formatCode="_(\ #,##0.00_);_(&quot; (&quot;#,##0.00\);_(&quot; -&quot;??_);_(@_)"/>
    <numFmt numFmtId="172" formatCode="_-* #,##0.00_-;\-* #,##0.00_-;_-* \-??_-;_-@_-"/>
    <numFmt numFmtId="173" formatCode="mm/yy"/>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2"/>
      <name val="Arial"/>
      <family val="2"/>
    </font>
    <font>
      <sz val="12"/>
      <name val="Arial"/>
      <family val="2"/>
    </font>
    <font>
      <b/>
      <sz val="10"/>
      <name val="Arial"/>
      <family val="2"/>
    </font>
    <font>
      <sz val="9"/>
      <name val="Arial"/>
      <family val="2"/>
    </font>
    <font>
      <sz val="11"/>
      <name val="Arial"/>
      <family val="2"/>
    </font>
    <font>
      <b/>
      <sz val="11"/>
      <name val="Arial"/>
      <family val="2"/>
    </font>
    <font>
      <sz val="8"/>
      <name val="Arial"/>
      <family val="2"/>
    </font>
    <font>
      <b/>
      <sz val="8"/>
      <name val="Arial"/>
      <family val="2"/>
    </font>
    <font>
      <sz val="10"/>
      <color indexed="9"/>
      <name val="Arial"/>
      <family val="2"/>
    </font>
    <font>
      <b/>
      <sz val="10"/>
      <color indexed="12"/>
      <name val="Arial"/>
      <family val="2"/>
    </font>
    <font>
      <sz val="10"/>
      <color indexed="10"/>
      <name val="Arial"/>
      <family val="2"/>
    </font>
    <font>
      <i/>
      <sz val="12"/>
      <name val="Calibri"/>
      <family val="2"/>
    </font>
    <font>
      <i/>
      <u/>
      <sz val="12"/>
      <name val="Calibri"/>
      <family val="2"/>
    </font>
    <font>
      <u/>
      <sz val="10"/>
      <name val="Arial"/>
      <family val="2"/>
    </font>
    <font>
      <sz val="11"/>
      <color indexed="8"/>
      <name val="Calibri"/>
      <family val="2"/>
    </font>
    <font>
      <sz val="10"/>
      <color indexed="8"/>
      <name val="Arial"/>
      <family val="2"/>
    </font>
    <font>
      <sz val="10"/>
      <color indexed="44"/>
      <name val="Arial"/>
      <family val="2"/>
    </font>
    <font>
      <b/>
      <sz val="12"/>
      <color indexed="8"/>
      <name val="Arial"/>
      <family val="2"/>
    </font>
    <font>
      <b/>
      <sz val="10"/>
      <color indexed="8"/>
      <name val="Arial"/>
      <family val="2"/>
    </font>
  </fonts>
  <fills count="11">
    <fill>
      <patternFill patternType="none"/>
    </fill>
    <fill>
      <patternFill patternType="gray125"/>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
      <patternFill patternType="solid">
        <fgColor indexed="22"/>
        <bgColor indexed="44"/>
      </patternFill>
    </fill>
    <fill>
      <patternFill patternType="solid">
        <fgColor indexed="51"/>
        <bgColor indexed="13"/>
      </patternFill>
    </fill>
    <fill>
      <patternFill patternType="solid">
        <fgColor theme="0" tint="-0.14999847407452621"/>
        <bgColor indexed="64"/>
      </patternFill>
    </fill>
    <fill>
      <patternFill patternType="solid">
        <fgColor theme="0" tint="-0.14999847407452621"/>
        <bgColor indexed="42"/>
      </patternFill>
    </fill>
    <fill>
      <patternFill patternType="solid">
        <fgColor theme="0" tint="-0.14999847407452621"/>
        <bgColor indexed="26"/>
      </patternFill>
    </fill>
  </fills>
  <borders count="53">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diagonal/>
    </border>
    <border>
      <left/>
      <right/>
      <top/>
      <bottom style="thin">
        <color indexed="64"/>
      </bottom>
      <diagonal/>
    </border>
    <border>
      <left style="thin">
        <color indexed="8"/>
      </left>
      <right style="thin">
        <color indexed="8"/>
      </right>
      <top style="thin">
        <color indexed="8"/>
      </top>
      <bottom/>
      <diagonal/>
    </border>
    <border>
      <left style="hair">
        <color indexed="8"/>
      </left>
      <right style="thin">
        <color indexed="8"/>
      </right>
      <top style="thin">
        <color indexed="8"/>
      </top>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style="hair">
        <color indexed="8"/>
      </top>
      <bottom/>
      <diagonal/>
    </border>
    <border>
      <left/>
      <right/>
      <top style="hair">
        <color indexed="8"/>
      </top>
      <bottom/>
      <diagonal/>
    </border>
    <border>
      <left/>
      <right/>
      <top/>
      <bottom style="hair">
        <color indexed="8"/>
      </bottom>
      <diagonal/>
    </border>
    <border>
      <left/>
      <right style="thin">
        <color indexed="8"/>
      </right>
      <top style="hair">
        <color indexed="8"/>
      </top>
      <bottom/>
      <diagonal/>
    </border>
    <border>
      <left style="thin">
        <color indexed="8"/>
      </left>
      <right style="hair">
        <color indexed="8"/>
      </right>
      <top style="thin">
        <color indexed="8"/>
      </top>
      <bottom style="hair">
        <color indexed="55"/>
      </bottom>
      <diagonal/>
    </border>
    <border>
      <left style="hair">
        <color indexed="8"/>
      </left>
      <right style="hair">
        <color indexed="8"/>
      </right>
      <top style="thin">
        <color indexed="8"/>
      </top>
      <bottom style="hair">
        <color indexed="55"/>
      </bottom>
      <diagonal/>
    </border>
    <border>
      <left style="hair">
        <color indexed="8"/>
      </left>
      <right style="thin">
        <color indexed="8"/>
      </right>
      <top style="thin">
        <color indexed="8"/>
      </top>
      <bottom style="hair">
        <color indexed="55"/>
      </bottom>
      <diagonal/>
    </border>
    <border>
      <left style="thin">
        <color indexed="8"/>
      </left>
      <right style="hair">
        <color indexed="8"/>
      </right>
      <top style="hair">
        <color indexed="55"/>
      </top>
      <bottom/>
      <diagonal/>
    </border>
    <border>
      <left style="hair">
        <color indexed="8"/>
      </left>
      <right style="hair">
        <color indexed="8"/>
      </right>
      <top style="hair">
        <color indexed="55"/>
      </top>
      <bottom/>
      <diagonal/>
    </border>
    <border>
      <left style="hair">
        <color indexed="8"/>
      </left>
      <right style="thin">
        <color indexed="8"/>
      </right>
      <top style="hair">
        <color indexed="55"/>
      </top>
      <bottom/>
      <diagonal/>
    </border>
    <border>
      <left style="thin">
        <color indexed="8"/>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right style="thin">
        <color indexed="8"/>
      </right>
      <top style="hair">
        <color indexed="8"/>
      </top>
      <bottom style="hair">
        <color indexed="8"/>
      </bottom>
      <diagonal/>
    </border>
    <border>
      <left style="thin">
        <color indexed="8"/>
      </left>
      <right style="hair">
        <color indexed="8"/>
      </right>
      <top style="hair">
        <color indexed="8"/>
      </top>
      <bottom/>
      <diagonal/>
    </border>
    <border>
      <left style="thin">
        <color indexed="8"/>
      </left>
      <right/>
      <top style="hair">
        <color indexed="8"/>
      </top>
      <bottom style="thin">
        <color indexed="8"/>
      </bottom>
      <diagonal/>
    </border>
    <border>
      <left/>
      <right style="thin">
        <color indexed="8"/>
      </right>
      <top style="hair">
        <color indexed="8"/>
      </top>
      <bottom style="thin">
        <color indexed="8"/>
      </bottom>
      <diagonal/>
    </border>
    <border>
      <left style="hair">
        <color indexed="8"/>
      </left>
      <right style="hair">
        <color indexed="8"/>
      </right>
      <top style="thin">
        <color indexed="8"/>
      </top>
      <bottom/>
      <diagonal/>
    </border>
    <border>
      <left style="hair">
        <color indexed="8"/>
      </left>
      <right style="hair">
        <color indexed="8"/>
      </right>
      <top/>
      <bottom style="thin">
        <color indexed="8"/>
      </bottom>
      <diagonal/>
    </border>
    <border>
      <left style="hair">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0" fontId="3" fillId="0" borderId="0"/>
    <xf numFmtId="168" fontId="3" fillId="0" borderId="0" applyFill="0" applyBorder="0" applyAlignment="0" applyProtection="0"/>
    <xf numFmtId="0" fontId="18" fillId="0" borderId="0"/>
    <xf numFmtId="9" fontId="3" fillId="0" borderId="0" applyFill="0" applyBorder="0" applyAlignment="0" applyProtection="0"/>
    <xf numFmtId="172" fontId="3" fillId="0" borderId="0" applyFill="0" applyBorder="0" applyAlignment="0" applyProtection="0"/>
  </cellStyleXfs>
  <cellXfs count="209">
    <xf numFmtId="0" fontId="0" fillId="0" borderId="0" xfId="0"/>
    <xf numFmtId="0" fontId="4" fillId="0" borderId="0" xfId="0" applyFont="1" applyAlignment="1">
      <alignment horizontal="left" vertical="center"/>
    </xf>
    <xf numFmtId="0" fontId="0" fillId="0" borderId="1" xfId="0" applyBorder="1" applyAlignment="1">
      <alignment horizontal="center"/>
    </xf>
    <xf numFmtId="0" fontId="5" fillId="0" borderId="0" xfId="0" applyFont="1" applyAlignment="1">
      <alignment horizontal="left" vertical="center"/>
    </xf>
    <xf numFmtId="0" fontId="6" fillId="0" borderId="2" xfId="0" applyFont="1" applyBorder="1" applyAlignment="1">
      <alignment horizontal="center"/>
    </xf>
    <xf numFmtId="0" fontId="0" fillId="0" borderId="0" xfId="0" applyAlignment="1">
      <alignment wrapText="1"/>
    </xf>
    <xf numFmtId="0" fontId="6" fillId="0" borderId="1" xfId="3" applyFont="1" applyBorder="1" applyAlignment="1">
      <alignment vertical="top"/>
    </xf>
    <xf numFmtId="0" fontId="0" fillId="0" borderId="2" xfId="4" applyFont="1" applyBorder="1" applyAlignment="1">
      <alignment vertical="top" wrapText="1"/>
    </xf>
    <xf numFmtId="0" fontId="0" fillId="0" borderId="3" xfId="4" applyFont="1" applyBorder="1" applyAlignment="1">
      <alignment vertical="top" wrapText="1"/>
    </xf>
    <xf numFmtId="0" fontId="0" fillId="0" borderId="4" xfId="4" applyFont="1" applyBorder="1" applyAlignment="1">
      <alignment horizontal="left" vertical="top" wrapText="1"/>
    </xf>
    <xf numFmtId="0" fontId="0" fillId="0" borderId="4" xfId="4" applyFont="1" applyBorder="1" applyAlignment="1">
      <alignment vertical="top" wrapText="1"/>
    </xf>
    <xf numFmtId="0" fontId="6" fillId="0" borderId="0" xfId="3" applyFont="1" applyAlignment="1">
      <alignment horizontal="center" vertical="top"/>
    </xf>
    <xf numFmtId="0" fontId="6" fillId="0" borderId="1" xfId="3" applyFont="1" applyBorder="1" applyAlignment="1">
      <alignment horizontal="center" vertical="top"/>
    </xf>
    <xf numFmtId="164" fontId="0" fillId="0" borderId="2" xfId="4" applyNumberFormat="1" applyFont="1" applyBorder="1" applyAlignment="1">
      <alignment vertical="top" shrinkToFit="1"/>
    </xf>
    <xf numFmtId="0" fontId="0" fillId="0" borderId="7" xfId="4" applyFont="1" applyBorder="1" applyAlignment="1">
      <alignment horizontal="center" vertical="top" wrapText="1"/>
    </xf>
    <xf numFmtId="0" fontId="0" fillId="0" borderId="2" xfId="4" applyFont="1" applyBorder="1" applyAlignment="1">
      <alignment horizontal="center" vertical="top" wrapText="1"/>
    </xf>
    <xf numFmtId="0" fontId="6" fillId="0" borderId="8" xfId="0" applyFont="1" applyBorder="1" applyAlignment="1">
      <alignment horizontal="center" vertical="center" wrapText="1"/>
    </xf>
    <xf numFmtId="0" fontId="6" fillId="0" borderId="8" xfId="0" applyFont="1" applyBorder="1" applyAlignment="1">
      <alignment horizontal="center" vertical="center"/>
    </xf>
    <xf numFmtId="0" fontId="0" fillId="0" borderId="10" xfId="0" applyBorder="1" applyAlignment="1">
      <alignment vertical="center" wrapText="1" shrinkToFit="1"/>
    </xf>
    <xf numFmtId="49" fontId="0" fillId="2" borderId="11" xfId="0" applyNumberFormat="1" applyFill="1" applyBorder="1" applyAlignment="1" applyProtection="1">
      <alignment horizontal="center" vertical="center" wrapText="1"/>
      <protection locked="0"/>
    </xf>
    <xf numFmtId="49" fontId="0" fillId="3" borderId="11" xfId="0" applyNumberFormat="1" applyFill="1" applyBorder="1" applyAlignment="1" applyProtection="1">
      <alignment horizontal="center" vertical="center" wrapText="1"/>
      <protection locked="0"/>
    </xf>
    <xf numFmtId="0" fontId="0" fillId="3" borderId="11" xfId="0" applyFill="1" applyBorder="1" applyAlignment="1" applyProtection="1">
      <alignment horizontal="left" vertical="center" wrapText="1"/>
      <protection locked="0"/>
    </xf>
    <xf numFmtId="0" fontId="0" fillId="3" borderId="11" xfId="0" applyFill="1" applyBorder="1" applyAlignment="1" applyProtection="1">
      <alignment horizontal="center" vertical="center" wrapText="1"/>
      <protection locked="0"/>
    </xf>
    <xf numFmtId="165" fontId="0" fillId="0" borderId="11" xfId="1" applyNumberFormat="1" applyFont="1" applyBorder="1" applyAlignment="1">
      <alignment vertical="center" shrinkToFit="1"/>
    </xf>
    <xf numFmtId="43" fontId="0" fillId="3" borderId="11" xfId="1" applyFont="1" applyFill="1" applyBorder="1" applyAlignment="1" applyProtection="1">
      <alignment vertical="center" wrapText="1"/>
      <protection locked="0"/>
    </xf>
    <xf numFmtId="10" fontId="0" fillId="2" borderId="11" xfId="2" applyNumberFormat="1" applyFont="1" applyFill="1" applyBorder="1" applyAlignment="1" applyProtection="1">
      <alignment horizontal="center" vertical="center" wrapText="1"/>
      <protection locked="0"/>
    </xf>
    <xf numFmtId="165" fontId="0" fillId="0" borderId="12" xfId="1" applyNumberFormat="1" applyFont="1" applyBorder="1" applyAlignment="1">
      <alignment horizontal="center" vertical="center" shrinkToFit="1"/>
    </xf>
    <xf numFmtId="49" fontId="6" fillId="4" borderId="14" xfId="0" applyNumberFormat="1" applyFont="1" applyFill="1" applyBorder="1" applyAlignment="1">
      <alignment horizontal="center" vertical="center"/>
    </xf>
    <xf numFmtId="165" fontId="6" fillId="4" borderId="14" xfId="1" applyNumberFormat="1" applyFont="1" applyFill="1" applyBorder="1" applyAlignment="1">
      <alignment horizontal="center" vertical="center"/>
    </xf>
    <xf numFmtId="10" fontId="6" fillId="4" borderId="14" xfId="2" applyNumberFormat="1" applyFont="1" applyFill="1" applyBorder="1" applyAlignment="1">
      <alignment horizontal="center" vertical="center"/>
    </xf>
    <xf numFmtId="165" fontId="6" fillId="4" borderId="15" xfId="1" applyNumberFormat="1" applyFont="1" applyFill="1" applyBorder="1" applyAlignment="1">
      <alignment horizontal="center" vertical="center" shrinkToFit="1"/>
    </xf>
    <xf numFmtId="49" fontId="0" fillId="3" borderId="11" xfId="0" applyNumberFormat="1" applyFill="1" applyBorder="1" applyAlignment="1" applyProtection="1">
      <alignment horizontal="left" vertical="center" wrapText="1"/>
      <protection locked="0"/>
    </xf>
    <xf numFmtId="0" fontId="0" fillId="5" borderId="13" xfId="0" applyFill="1" applyBorder="1"/>
    <xf numFmtId="0" fontId="0" fillId="5" borderId="15" xfId="0" applyFill="1" applyBorder="1"/>
    <xf numFmtId="0" fontId="0" fillId="5" borderId="14" xfId="0" applyFill="1" applyBorder="1"/>
    <xf numFmtId="0" fontId="9" fillId="0" borderId="17" xfId="4" applyFont="1" applyBorder="1" applyAlignment="1">
      <alignment vertical="center"/>
    </xf>
    <xf numFmtId="0" fontId="0" fillId="0" borderId="17" xfId="0" applyBorder="1"/>
    <xf numFmtId="0" fontId="6" fillId="0" borderId="0" xfId="0" applyFont="1"/>
    <xf numFmtId="0" fontId="0" fillId="0" borderId="0" xfId="4" applyFont="1" applyAlignment="1">
      <alignment vertical="center"/>
    </xf>
    <xf numFmtId="0" fontId="6" fillId="0" borderId="0" xfId="3" applyFont="1" applyAlignment="1">
      <alignment horizontal="left" vertical="top"/>
    </xf>
    <xf numFmtId="0" fontId="0" fillId="0" borderId="0" xfId="4" applyFont="1" applyAlignment="1">
      <alignment vertical="top"/>
    </xf>
    <xf numFmtId="166" fontId="0" fillId="0" borderId="0" xfId="4" applyNumberFormat="1" applyFont="1"/>
    <xf numFmtId="0" fontId="6" fillId="0" borderId="4" xfId="0" applyFont="1" applyBorder="1"/>
    <xf numFmtId="0" fontId="0" fillId="0" borderId="4" xfId="0" applyBorder="1"/>
    <xf numFmtId="0" fontId="0" fillId="0" borderId="0" xfId="0" applyAlignment="1">
      <alignment horizontal="center"/>
    </xf>
    <xf numFmtId="0" fontId="10" fillId="0" borderId="0" xfId="0" applyFont="1"/>
    <xf numFmtId="10" fontId="0" fillId="0" borderId="0" xfId="0" applyNumberFormat="1"/>
    <xf numFmtId="0" fontId="11" fillId="0" borderId="0" xfId="0" applyFont="1"/>
    <xf numFmtId="0" fontId="0" fillId="5" borderId="7" xfId="0" applyFill="1" applyBorder="1"/>
    <xf numFmtId="0" fontId="0" fillId="5" borderId="0" xfId="0" applyFill="1" applyBorder="1"/>
    <xf numFmtId="0" fontId="0" fillId="10" borderId="11" xfId="0" applyFill="1" applyBorder="1" applyAlignment="1" applyProtection="1">
      <alignment horizontal="center" vertical="center" wrapText="1"/>
      <protection locked="0"/>
    </xf>
    <xf numFmtId="165" fontId="0" fillId="8" borderId="11" xfId="1" applyNumberFormat="1" applyFont="1" applyFill="1" applyBorder="1" applyAlignment="1">
      <alignment vertical="center" shrinkToFit="1"/>
    </xf>
    <xf numFmtId="43" fontId="0" fillId="10" borderId="11" xfId="1" applyFont="1" applyFill="1" applyBorder="1" applyAlignment="1" applyProtection="1">
      <alignment vertical="center" wrapText="1"/>
      <protection locked="0"/>
    </xf>
    <xf numFmtId="10" fontId="0" fillId="9" borderId="11" xfId="2" applyNumberFormat="1" applyFont="1" applyFill="1" applyBorder="1" applyAlignment="1" applyProtection="1">
      <alignment horizontal="center" vertical="center" wrapText="1"/>
      <protection locked="0"/>
    </xf>
    <xf numFmtId="165" fontId="0" fillId="8" borderId="12" xfId="1" applyNumberFormat="1" applyFont="1" applyFill="1" applyBorder="1" applyAlignment="1">
      <alignment horizontal="center" vertical="center" shrinkToFit="1"/>
    </xf>
    <xf numFmtId="0" fontId="2" fillId="8" borderId="10" xfId="0" applyFont="1" applyFill="1" applyBorder="1" applyAlignment="1">
      <alignment vertical="center" wrapText="1" shrinkToFit="1"/>
    </xf>
    <xf numFmtId="49" fontId="2" fillId="9" borderId="11" xfId="0" applyNumberFormat="1" applyFont="1" applyFill="1" applyBorder="1" applyAlignment="1" applyProtection="1">
      <alignment horizontal="center" vertical="center" wrapText="1"/>
      <protection locked="0"/>
    </xf>
    <xf numFmtId="49" fontId="2" fillId="10" borderId="11" xfId="0" applyNumberFormat="1" applyFont="1" applyFill="1" applyBorder="1" applyAlignment="1" applyProtection="1">
      <alignment horizontal="center" vertical="center" wrapText="1"/>
      <protection locked="0"/>
    </xf>
    <xf numFmtId="0" fontId="2" fillId="10" borderId="11" xfId="0" applyFont="1" applyFill="1" applyBorder="1" applyAlignment="1" applyProtection="1">
      <alignment horizontal="left" vertical="center" wrapText="1"/>
      <protection locked="0"/>
    </xf>
    <xf numFmtId="0" fontId="0" fillId="0" borderId="0" xfId="4" applyFont="1"/>
    <xf numFmtId="0" fontId="6" fillId="0" borderId="0" xfId="4" applyFont="1" applyAlignment="1">
      <alignment horizontal="center"/>
    </xf>
    <xf numFmtId="0" fontId="4" fillId="0" borderId="0" xfId="4" applyFont="1" applyAlignment="1">
      <alignment horizontal="center"/>
    </xf>
    <xf numFmtId="0" fontId="6" fillId="0" borderId="8" xfId="4" applyFont="1" applyBorder="1" applyAlignment="1">
      <alignment horizontal="center"/>
    </xf>
    <xf numFmtId="10" fontId="13" fillId="0" borderId="8" xfId="4" applyNumberFormat="1" applyFont="1" applyBorder="1" applyAlignment="1">
      <alignment horizontal="center"/>
    </xf>
    <xf numFmtId="0" fontId="6" fillId="0" borderId="0" xfId="4" applyFont="1"/>
    <xf numFmtId="0" fontId="6" fillId="0" borderId="8" xfId="4" applyFont="1" applyBorder="1" applyAlignment="1">
      <alignment horizontal="center" vertical="center" wrapText="1"/>
    </xf>
    <xf numFmtId="0" fontId="7" fillId="0" borderId="0" xfId="4" applyFont="1" applyAlignment="1">
      <alignment horizontal="left"/>
    </xf>
    <xf numFmtId="0" fontId="8" fillId="0" borderId="8" xfId="4" applyFont="1" applyBorder="1" applyAlignment="1">
      <alignment horizontal="center" vertical="center"/>
    </xf>
    <xf numFmtId="10" fontId="8" fillId="3" borderId="8" xfId="4" applyNumberFormat="1" applyFont="1" applyFill="1" applyBorder="1" applyAlignment="1" applyProtection="1">
      <alignment horizontal="center" vertical="center"/>
      <protection locked="0"/>
    </xf>
    <xf numFmtId="10" fontId="8" fillId="0" borderId="8" xfId="4" applyNumberFormat="1" applyFont="1" applyBorder="1" applyAlignment="1">
      <alignment horizontal="center" vertical="center"/>
    </xf>
    <xf numFmtId="0" fontId="8" fillId="0" borderId="8" xfId="4" applyFont="1" applyBorder="1" applyAlignment="1">
      <alignment horizontal="center" vertical="center" wrapText="1"/>
    </xf>
    <xf numFmtId="0" fontId="8" fillId="6" borderId="8" xfId="4" applyFont="1" applyFill="1" applyBorder="1" applyAlignment="1">
      <alignment horizontal="center" vertical="center" wrapText="1"/>
    </xf>
    <xf numFmtId="10" fontId="9" fillId="6" borderId="8" xfId="4" applyNumberFormat="1" applyFont="1" applyFill="1" applyBorder="1" applyAlignment="1">
      <alignment horizontal="center" vertical="center"/>
    </xf>
    <xf numFmtId="0" fontId="0" fillId="0" borderId="0" xfId="4" applyFont="1" applyAlignment="1">
      <alignment horizontal="center" vertical="top"/>
    </xf>
    <xf numFmtId="0" fontId="17" fillId="0" borderId="0" xfId="4" applyFont="1" applyAlignment="1">
      <alignment horizontal="center" vertical="top"/>
    </xf>
    <xf numFmtId="169" fontId="0" fillId="0" borderId="0" xfId="4" applyNumberFormat="1" applyFont="1"/>
    <xf numFmtId="0" fontId="6" fillId="0" borderId="4" xfId="4" applyFont="1" applyBorder="1" applyAlignment="1">
      <alignment horizontal="left"/>
    </xf>
    <xf numFmtId="0" fontId="0" fillId="0" borderId="4" xfId="4" applyFont="1" applyBorder="1"/>
    <xf numFmtId="0" fontId="8" fillId="0" borderId="0" xfId="4" applyFont="1"/>
    <xf numFmtId="166" fontId="0" fillId="0" borderId="0" xfId="4" applyNumberFormat="1" applyFont="1" applyAlignment="1">
      <alignment vertical="top"/>
    </xf>
    <xf numFmtId="0" fontId="15" fillId="0" borderId="0" xfId="0" applyFont="1" applyAlignment="1">
      <alignment horizontal="right" vertical="center"/>
    </xf>
    <xf numFmtId="0" fontId="15" fillId="0" borderId="0" xfId="0" applyFont="1" applyAlignment="1">
      <alignment horizontal="center" vertical="top"/>
    </xf>
    <xf numFmtId="0" fontId="15" fillId="0" borderId="0" xfId="0" applyFont="1" applyAlignment="1">
      <alignment horizontal="left" vertical="center"/>
    </xf>
    <xf numFmtId="170" fontId="19" fillId="0" borderId="27" xfId="6" applyNumberFormat="1" applyFont="1" applyBorder="1" applyAlignment="1">
      <alignment horizontal="left"/>
    </xf>
    <xf numFmtId="10" fontId="19" fillId="0" borderId="28" xfId="6" applyNumberFormat="1" applyFont="1" applyBorder="1" applyAlignment="1">
      <alignment horizontal="left"/>
    </xf>
    <xf numFmtId="0" fontId="19" fillId="0" borderId="29" xfId="6" applyFont="1" applyBorder="1"/>
    <xf numFmtId="0" fontId="14" fillId="0" borderId="29" xfId="6" applyFont="1" applyBorder="1"/>
    <xf numFmtId="171" fontId="0" fillId="0" borderId="18" xfId="1" applyNumberFormat="1" applyFont="1" applyBorder="1" applyAlignment="1">
      <alignment horizontal="center" vertical="center"/>
    </xf>
    <xf numFmtId="10" fontId="12" fillId="0" borderId="31" xfId="7" applyNumberFormat="1" applyFont="1" applyBorder="1" applyAlignment="1">
      <alignment horizontal="center"/>
    </xf>
    <xf numFmtId="10" fontId="12" fillId="0" borderId="32" xfId="7" applyNumberFormat="1" applyFont="1" applyBorder="1" applyAlignment="1">
      <alignment horizontal="center"/>
    </xf>
    <xf numFmtId="10" fontId="12" fillId="0" borderId="33" xfId="7" applyNumberFormat="1" applyFont="1" applyBorder="1" applyAlignment="1">
      <alignment horizontal="center"/>
    </xf>
    <xf numFmtId="171" fontId="0" fillId="0" borderId="1" xfId="1" applyNumberFormat="1" applyFont="1" applyBorder="1" applyAlignment="1">
      <alignment horizontal="center" vertical="center"/>
    </xf>
    <xf numFmtId="10" fontId="20" fillId="0" borderId="34" xfId="7" applyNumberFormat="1" applyFont="1" applyBorder="1" applyAlignment="1" applyProtection="1">
      <alignment horizontal="center"/>
      <protection locked="0"/>
    </xf>
    <xf numFmtId="10" fontId="20" fillId="0" borderId="35" xfId="7" applyNumberFormat="1" applyFont="1" applyBorder="1" applyAlignment="1" applyProtection="1">
      <alignment horizontal="center"/>
      <protection locked="0"/>
    </xf>
    <xf numFmtId="10" fontId="20" fillId="0" borderId="36" xfId="7" applyNumberFormat="1" applyFont="1" applyBorder="1" applyAlignment="1" applyProtection="1">
      <alignment horizontal="center"/>
      <protection locked="0"/>
    </xf>
    <xf numFmtId="10" fontId="19" fillId="0" borderId="28" xfId="6" applyNumberFormat="1" applyFont="1" applyBorder="1" applyAlignment="1">
      <alignment horizontal="left" wrapText="1"/>
    </xf>
    <xf numFmtId="0" fontId="19" fillId="6" borderId="18" xfId="6" applyFont="1" applyFill="1" applyBorder="1"/>
    <xf numFmtId="0" fontId="19" fillId="6" borderId="1" xfId="6" applyFont="1" applyFill="1" applyBorder="1"/>
    <xf numFmtId="0" fontId="22" fillId="0" borderId="0" xfId="6" applyFont="1" applyAlignment="1">
      <alignment horizontal="left"/>
    </xf>
    <xf numFmtId="0" fontId="19" fillId="0" borderId="0" xfId="6" applyFont="1"/>
    <xf numFmtId="0" fontId="19" fillId="6" borderId="1" xfId="6" applyFont="1" applyFill="1" applyBorder="1" applyAlignment="1">
      <alignment horizontal="center"/>
    </xf>
    <xf numFmtId="0" fontId="19" fillId="6" borderId="2" xfId="6" applyFont="1" applyFill="1" applyBorder="1"/>
    <xf numFmtId="172" fontId="0" fillId="6" borderId="37" xfId="8" applyFont="1" applyFill="1" applyBorder="1" applyAlignment="1">
      <alignment horizontal="center"/>
    </xf>
    <xf numFmtId="172" fontId="0" fillId="6" borderId="38" xfId="8" applyFont="1" applyFill="1" applyBorder="1" applyAlignment="1">
      <alignment horizontal="right"/>
    </xf>
    <xf numFmtId="10" fontId="0" fillId="6" borderId="39" xfId="7" applyNumberFormat="1" applyFont="1" applyFill="1" applyBorder="1"/>
    <xf numFmtId="10" fontId="0" fillId="6" borderId="40" xfId="7" applyNumberFormat="1" applyFont="1" applyFill="1" applyBorder="1"/>
    <xf numFmtId="10" fontId="0" fillId="6" borderId="41" xfId="7" applyNumberFormat="1" applyFont="1" applyFill="1" applyBorder="1"/>
    <xf numFmtId="172" fontId="0" fillId="0" borderId="9" xfId="8" applyFont="1" applyBorder="1" applyAlignment="1">
      <alignment horizontal="center"/>
    </xf>
    <xf numFmtId="172" fontId="0" fillId="0" borderId="42" xfId="8" applyFont="1" applyBorder="1" applyAlignment="1">
      <alignment horizontal="right"/>
    </xf>
    <xf numFmtId="43" fontId="1" fillId="0" borderId="10" xfId="1" applyBorder="1" applyAlignment="1">
      <alignment shrinkToFit="1"/>
    </xf>
    <xf numFmtId="43" fontId="1" fillId="0" borderId="11" xfId="1" applyBorder="1" applyAlignment="1">
      <alignment shrinkToFit="1"/>
    </xf>
    <xf numFmtId="43" fontId="1" fillId="0" borderId="12" xfId="1" applyBorder="1" applyAlignment="1">
      <alignment shrinkToFit="1"/>
    </xf>
    <xf numFmtId="172" fontId="0" fillId="6" borderId="9" xfId="8" applyFont="1" applyFill="1" applyBorder="1" applyAlignment="1">
      <alignment horizontal="center"/>
    </xf>
    <xf numFmtId="172" fontId="0" fillId="6" borderId="42" xfId="8" applyFont="1" applyFill="1" applyBorder="1" applyAlignment="1">
      <alignment horizontal="right"/>
    </xf>
    <xf numFmtId="43" fontId="1" fillId="6" borderId="10" xfId="1" applyFill="1" applyBorder="1" applyAlignment="1">
      <alignment shrinkToFit="1"/>
    </xf>
    <xf numFmtId="43" fontId="1" fillId="6" borderId="11" xfId="1" applyFill="1" applyBorder="1" applyAlignment="1">
      <alignment shrinkToFit="1"/>
    </xf>
    <xf numFmtId="43" fontId="1" fillId="6" borderId="12" xfId="1" applyFill="1" applyBorder="1" applyAlignment="1">
      <alignment shrinkToFit="1"/>
    </xf>
    <xf numFmtId="172" fontId="0" fillId="0" borderId="27" xfId="8" applyFont="1" applyBorder="1" applyAlignment="1">
      <alignment horizontal="center"/>
    </xf>
    <xf numFmtId="172" fontId="0" fillId="0" borderId="30" xfId="8" applyFont="1" applyBorder="1" applyAlignment="1">
      <alignment horizontal="right"/>
    </xf>
    <xf numFmtId="43" fontId="1" fillId="0" borderId="43" xfId="1" applyBorder="1" applyAlignment="1">
      <alignment shrinkToFit="1"/>
    </xf>
    <xf numFmtId="43" fontId="1" fillId="0" borderId="20" xfId="1" applyBorder="1" applyAlignment="1">
      <alignment shrinkToFit="1"/>
    </xf>
    <xf numFmtId="43" fontId="1" fillId="0" borderId="21" xfId="1" applyBorder="1" applyAlignment="1">
      <alignment shrinkToFit="1"/>
    </xf>
    <xf numFmtId="172" fontId="6" fillId="6" borderId="44" xfId="8" applyFont="1" applyFill="1" applyBorder="1" applyAlignment="1">
      <alignment horizontal="center"/>
    </xf>
    <xf numFmtId="172" fontId="6" fillId="6" borderId="45" xfId="8" applyFont="1" applyFill="1" applyBorder="1" applyAlignment="1">
      <alignment horizontal="right"/>
    </xf>
    <xf numFmtId="172" fontId="6" fillId="6" borderId="22" xfId="8" applyFont="1" applyFill="1" applyBorder="1" applyAlignment="1">
      <alignment shrinkToFit="1"/>
    </xf>
    <xf numFmtId="172" fontId="6" fillId="6" borderId="24" xfId="8" applyFont="1" applyFill="1" applyBorder="1" applyAlignment="1">
      <alignment shrinkToFit="1"/>
    </xf>
    <xf numFmtId="172" fontId="6" fillId="6" borderId="23" xfId="8" applyFont="1" applyFill="1" applyBorder="1" applyAlignment="1">
      <alignment shrinkToFit="1"/>
    </xf>
    <xf numFmtId="0" fontId="21" fillId="0" borderId="26" xfId="6" applyFont="1" applyBorder="1" applyAlignment="1">
      <alignment vertical="top"/>
    </xf>
    <xf numFmtId="0" fontId="22" fillId="0" borderId="46" xfId="6" applyFont="1" applyBorder="1" applyAlignment="1">
      <alignment horizontal="center"/>
    </xf>
    <xf numFmtId="0" fontId="22" fillId="0" borderId="19" xfId="6" applyFont="1" applyBorder="1" applyAlignment="1">
      <alignment horizontal="center"/>
    </xf>
    <xf numFmtId="173" fontId="22" fillId="0" borderId="47" xfId="6" applyNumberFormat="1" applyFont="1" applyBorder="1" applyAlignment="1">
      <alignment horizontal="center"/>
    </xf>
    <xf numFmtId="173" fontId="22" fillId="0" borderId="48" xfId="6" applyNumberFormat="1" applyFont="1" applyBorder="1" applyAlignment="1">
      <alignment horizontal="center"/>
    </xf>
    <xf numFmtId="0" fontId="6" fillId="0" borderId="49" xfId="8" applyNumberFormat="1" applyFont="1" applyBorder="1" applyAlignment="1">
      <alignment horizontal="center"/>
    </xf>
    <xf numFmtId="0" fontId="0" fillId="0" borderId="0" xfId="0" applyAlignment="1">
      <alignment horizontal="center" vertical="center"/>
    </xf>
    <xf numFmtId="0" fontId="19" fillId="0" borderId="49" xfId="6" applyFont="1" applyBorder="1" applyAlignment="1">
      <alignment horizontal="center" vertical="center"/>
    </xf>
    <xf numFmtId="0" fontId="6" fillId="0" borderId="1" xfId="3" applyFont="1" applyBorder="1" applyAlignment="1">
      <alignment horizontal="left" vertical="top"/>
    </xf>
    <xf numFmtId="0" fontId="0" fillId="0" borderId="2" xfId="4" applyFont="1" applyBorder="1" applyAlignment="1">
      <alignment horizontal="left" vertical="top" wrapText="1"/>
    </xf>
    <xf numFmtId="166" fontId="0" fillId="0" borderId="7" xfId="0" applyNumberFormat="1" applyBorder="1" applyAlignment="1">
      <alignment horizontal="left"/>
    </xf>
    <xf numFmtId="167" fontId="0" fillId="0" borderId="0" xfId="0" applyNumberFormat="1" applyAlignment="1">
      <alignment horizontal="left"/>
    </xf>
    <xf numFmtId="0" fontId="0" fillId="7" borderId="0" xfId="0" applyFill="1" applyAlignment="1">
      <alignment horizontal="left"/>
    </xf>
    <xf numFmtId="0" fontId="6" fillId="4" borderId="13" xfId="0" applyFont="1" applyFill="1" applyBorder="1" applyAlignment="1">
      <alignment horizontal="left" vertical="center" wrapText="1"/>
    </xf>
    <xf numFmtId="0" fontId="6" fillId="0" borderId="5" xfId="3" applyFont="1" applyBorder="1" applyAlignment="1">
      <alignment horizontal="left" vertical="top"/>
    </xf>
    <xf numFmtId="0" fontId="0" fillId="0" borderId="6" xfId="4" applyFont="1" applyBorder="1" applyAlignment="1">
      <alignment horizontal="left" vertical="top" wrapText="1"/>
    </xf>
    <xf numFmtId="0" fontId="0" fillId="0" borderId="1" xfId="0" applyBorder="1" applyAlignment="1">
      <alignment horizontal="center"/>
    </xf>
    <xf numFmtId="0" fontId="6" fillId="0" borderId="2" xfId="0" applyFont="1" applyBorder="1" applyAlignment="1">
      <alignment horizontal="center"/>
    </xf>
    <xf numFmtId="0" fontId="7" fillId="0" borderId="2" xfId="5" applyNumberFormat="1" applyFont="1" applyBorder="1" applyAlignment="1">
      <alignment horizontal="left" wrapText="1"/>
    </xf>
    <xf numFmtId="0" fontId="7" fillId="0" borderId="8" xfId="4" applyFont="1" applyBorder="1" applyAlignment="1">
      <alignment horizontal="left" wrapText="1"/>
    </xf>
    <xf numFmtId="10" fontId="7" fillId="3" borderId="8" xfId="4" applyNumberFormat="1" applyFont="1" applyFill="1" applyBorder="1" applyAlignment="1" applyProtection="1">
      <alignment horizontal="center"/>
      <protection locked="0"/>
    </xf>
    <xf numFmtId="0" fontId="7" fillId="0" borderId="8" xfId="4" applyFont="1" applyBorder="1" applyAlignment="1">
      <alignment horizontal="left"/>
    </xf>
    <xf numFmtId="0" fontId="0" fillId="0" borderId="8" xfId="4" applyFont="1" applyBorder="1" applyAlignment="1">
      <alignment horizontal="center" vertical="center" wrapText="1"/>
    </xf>
    <xf numFmtId="0" fontId="4" fillId="0" borderId="8" xfId="4" applyFont="1" applyBorder="1" applyAlignment="1">
      <alignment horizontal="center"/>
    </xf>
    <xf numFmtId="168" fontId="7" fillId="2" borderId="2" xfId="5" applyFont="1" applyFill="1" applyBorder="1" applyAlignment="1" applyProtection="1">
      <alignment horizontal="left"/>
      <protection locked="0"/>
    </xf>
    <xf numFmtId="0" fontId="9" fillId="0" borderId="8" xfId="4" applyFont="1" applyBorder="1" applyAlignment="1">
      <alignment horizontal="center" vertical="center"/>
    </xf>
    <xf numFmtId="4" fontId="9" fillId="0" borderId="8" xfId="4" applyNumberFormat="1" applyFont="1" applyBorder="1" applyAlignment="1">
      <alignment horizontal="center" vertical="center" wrapText="1"/>
    </xf>
    <xf numFmtId="0" fontId="8" fillId="6" borderId="8" xfId="4" applyFont="1" applyFill="1" applyBorder="1" applyAlignment="1">
      <alignment horizontal="center" vertical="center" wrapText="1"/>
    </xf>
    <xf numFmtId="166" fontId="0" fillId="0" borderId="7" xfId="4" applyNumberFormat="1" applyFont="1" applyBorder="1" applyAlignment="1">
      <alignment horizontal="left"/>
    </xf>
    <xf numFmtId="167" fontId="0" fillId="0" borderId="7" xfId="4" applyNumberFormat="1" applyFont="1" applyBorder="1" applyAlignment="1">
      <alignment horizontal="left"/>
    </xf>
    <xf numFmtId="0" fontId="6" fillId="0" borderId="0" xfId="4" applyFont="1" applyAlignment="1">
      <alignment horizontal="left" vertical="center"/>
    </xf>
    <xf numFmtId="0" fontId="9" fillId="0" borderId="0" xfId="4" applyFont="1" applyAlignment="1">
      <alignment horizontal="left" vertical="center"/>
    </xf>
    <xf numFmtId="0" fontId="0" fillId="0" borderId="0" xfId="4" applyFont="1" applyAlignment="1">
      <alignment horizontal="center" vertical="center"/>
    </xf>
    <xf numFmtId="0" fontId="15" fillId="0" borderId="0" xfId="0" applyFont="1" applyAlignment="1">
      <alignment horizontal="right" vertical="center"/>
    </xf>
    <xf numFmtId="0" fontId="16" fillId="0" borderId="0" xfId="0" applyFont="1" applyAlignment="1">
      <alignment horizontal="center"/>
    </xf>
    <xf numFmtId="0" fontId="15" fillId="0" borderId="0" xfId="0" applyFont="1" applyAlignment="1">
      <alignment horizontal="left" vertical="center"/>
    </xf>
    <xf numFmtId="0" fontId="15" fillId="0" borderId="0" xfId="0" applyFont="1" applyAlignment="1">
      <alignment horizontal="center" vertical="top"/>
    </xf>
    <xf numFmtId="0" fontId="7" fillId="0" borderId="8" xfId="4" applyFont="1" applyBorder="1" applyAlignment="1">
      <alignment horizontal="left" vertical="center" wrapText="1"/>
    </xf>
    <xf numFmtId="0" fontId="0" fillId="0" borderId="4" xfId="4" applyFont="1" applyBorder="1" applyAlignment="1">
      <alignment horizontal="left" vertical="center"/>
    </xf>
    <xf numFmtId="0" fontId="0" fillId="0" borderId="13" xfId="4" applyFont="1" applyBorder="1" applyAlignment="1">
      <alignment horizontal="center" vertical="center" wrapText="1"/>
    </xf>
    <xf numFmtId="0" fontId="0" fillId="0" borderId="14" xfId="4" applyFont="1" applyBorder="1" applyAlignment="1">
      <alignment horizontal="center" vertical="center" wrapText="1"/>
    </xf>
    <xf numFmtId="0" fontId="0" fillId="0" borderId="15" xfId="4" applyFont="1" applyBorder="1" applyAlignment="1">
      <alignment horizontal="center" vertical="center" wrapText="1"/>
    </xf>
    <xf numFmtId="0" fontId="7" fillId="0" borderId="13" xfId="4" applyFont="1" applyBorder="1" applyAlignment="1">
      <alignment horizontal="left" vertical="center" wrapText="1"/>
    </xf>
    <xf numFmtId="0" fontId="7" fillId="0" borderId="14" xfId="4" applyFont="1" applyBorder="1" applyAlignment="1">
      <alignment horizontal="left" vertical="center" wrapText="1"/>
    </xf>
    <xf numFmtId="0" fontId="7" fillId="0" borderId="15" xfId="4" applyFont="1" applyBorder="1" applyAlignment="1">
      <alignment horizontal="left" vertical="center" wrapText="1"/>
    </xf>
    <xf numFmtId="0" fontId="8" fillId="6" borderId="13" xfId="4" applyFont="1" applyFill="1" applyBorder="1" applyAlignment="1">
      <alignment horizontal="center" vertical="center" wrapText="1"/>
    </xf>
    <xf numFmtId="0" fontId="8" fillId="6" borderId="14" xfId="4" applyFont="1" applyFill="1" applyBorder="1" applyAlignment="1">
      <alignment horizontal="center" vertical="center" wrapText="1"/>
    </xf>
    <xf numFmtId="0" fontId="8" fillId="6" borderId="15" xfId="4" applyFont="1" applyFill="1" applyBorder="1" applyAlignment="1">
      <alignment horizontal="center" vertical="center" wrapText="1"/>
    </xf>
    <xf numFmtId="0" fontId="4" fillId="0" borderId="13" xfId="4" applyFont="1" applyBorder="1" applyAlignment="1">
      <alignment horizontal="center"/>
    </xf>
    <xf numFmtId="0" fontId="4" fillId="0" borderId="14" xfId="4" applyFont="1" applyBorder="1" applyAlignment="1">
      <alignment horizontal="center"/>
    </xf>
    <xf numFmtId="0" fontId="4" fillId="0" borderId="15" xfId="4" applyFont="1" applyBorder="1" applyAlignment="1">
      <alignment horizontal="center"/>
    </xf>
    <xf numFmtId="4" fontId="9" fillId="0" borderId="18" xfId="4" applyNumberFormat="1" applyFont="1" applyBorder="1" applyAlignment="1">
      <alignment horizontal="center" vertical="center" wrapText="1"/>
    </xf>
    <xf numFmtId="4" fontId="9" fillId="0" borderId="2" xfId="4" applyNumberFormat="1" applyFont="1" applyBorder="1" applyAlignment="1">
      <alignment horizontal="center" vertical="center" wrapText="1"/>
    </xf>
    <xf numFmtId="0" fontId="9" fillId="0" borderId="18" xfId="4" applyFont="1" applyBorder="1" applyAlignment="1">
      <alignment horizontal="center" vertical="center"/>
    </xf>
    <xf numFmtId="0" fontId="9" fillId="0" borderId="2" xfId="4" applyFont="1" applyBorder="1" applyAlignment="1">
      <alignment horizontal="center" vertical="center"/>
    </xf>
    <xf numFmtId="0" fontId="9" fillId="0" borderId="25" xfId="4" applyFont="1" applyBorder="1" applyAlignment="1">
      <alignment horizontal="center" vertical="center"/>
    </xf>
    <xf numFmtId="0" fontId="9" fillId="0" borderId="4" xfId="4" applyFont="1" applyBorder="1" applyAlignment="1">
      <alignment horizontal="center" vertical="center"/>
    </xf>
    <xf numFmtId="0" fontId="9" fillId="0" borderId="26" xfId="4" applyFont="1" applyBorder="1" applyAlignment="1">
      <alignment horizontal="center" vertical="center"/>
    </xf>
    <xf numFmtId="0" fontId="9" fillId="0" borderId="6" xfId="4" applyFont="1" applyBorder="1" applyAlignment="1">
      <alignment horizontal="center" vertical="center"/>
    </xf>
    <xf numFmtId="0" fontId="9" fillId="0" borderId="7" xfId="4" applyFont="1" applyBorder="1" applyAlignment="1">
      <alignment horizontal="center" vertical="center"/>
    </xf>
    <xf numFmtId="0" fontId="9" fillId="0" borderId="3" xfId="4" applyFont="1" applyBorder="1" applyAlignment="1">
      <alignment horizontal="center" vertical="center"/>
    </xf>
    <xf numFmtId="168" fontId="7" fillId="2" borderId="6" xfId="5" applyFont="1" applyFill="1" applyBorder="1" applyAlignment="1" applyProtection="1">
      <alignment horizontal="left"/>
      <protection locked="0"/>
    </xf>
    <xf numFmtId="168" fontId="7" fillId="2" borderId="7" xfId="5" applyFont="1" applyFill="1" applyBorder="1" applyAlignment="1" applyProtection="1">
      <alignment horizontal="left"/>
      <protection locked="0"/>
    </xf>
    <xf numFmtId="168" fontId="7" fillId="2" borderId="3" xfId="5" applyFont="1" applyFill="1" applyBorder="1" applyAlignment="1" applyProtection="1">
      <alignment horizontal="left"/>
      <protection locked="0"/>
    </xf>
    <xf numFmtId="0" fontId="6" fillId="0" borderId="0" xfId="3" applyFont="1" applyBorder="1" applyAlignment="1">
      <alignment horizontal="left" vertical="top"/>
    </xf>
    <xf numFmtId="0" fontId="6" fillId="0" borderId="16" xfId="3" applyFont="1" applyBorder="1" applyAlignment="1">
      <alignment horizontal="left" vertical="top"/>
    </xf>
    <xf numFmtId="49" fontId="0" fillId="3" borderId="13" xfId="4" applyNumberFormat="1" applyFont="1" applyFill="1" applyBorder="1" applyAlignment="1" applyProtection="1">
      <alignment horizontal="left" vertical="top" wrapText="1"/>
      <protection locked="0"/>
    </xf>
    <xf numFmtId="49" fontId="0" fillId="3" borderId="14" xfId="4" applyNumberFormat="1" applyFont="1" applyFill="1" applyBorder="1" applyAlignment="1" applyProtection="1">
      <alignment horizontal="left" vertical="top" wrapText="1"/>
      <protection locked="0"/>
    </xf>
    <xf numFmtId="49" fontId="0" fillId="3" borderId="15" xfId="4" applyNumberFormat="1" applyFont="1" applyFill="1" applyBorder="1" applyAlignment="1" applyProtection="1">
      <alignment horizontal="left" vertical="top" wrapText="1"/>
      <protection locked="0"/>
    </xf>
    <xf numFmtId="0" fontId="6" fillId="0" borderId="4" xfId="4" applyFont="1" applyBorder="1" applyAlignment="1">
      <alignment horizontal="left" vertical="center"/>
    </xf>
    <xf numFmtId="0" fontId="9" fillId="0" borderId="7" xfId="4" applyFont="1" applyBorder="1" applyAlignment="1">
      <alignment horizontal="left" vertical="center"/>
    </xf>
    <xf numFmtId="0" fontId="22" fillId="0" borderId="49" xfId="6" applyFont="1" applyBorder="1" applyAlignment="1">
      <alignment horizontal="center"/>
    </xf>
    <xf numFmtId="172" fontId="6" fillId="0" borderId="49" xfId="8" applyFont="1" applyBorder="1" applyAlignment="1">
      <alignment horizontal="center"/>
    </xf>
    <xf numFmtId="0" fontId="22" fillId="0" borderId="51" xfId="6" applyFont="1" applyBorder="1" applyAlignment="1">
      <alignment horizontal="center"/>
    </xf>
    <xf numFmtId="0" fontId="22" fillId="0" borderId="52" xfId="6" applyFont="1" applyBorder="1" applyAlignment="1">
      <alignment horizontal="center"/>
    </xf>
    <xf numFmtId="0" fontId="22" fillId="0" borderId="50" xfId="6" applyFont="1" applyBorder="1" applyAlignment="1">
      <alignment horizontal="center"/>
    </xf>
    <xf numFmtId="0" fontId="19" fillId="0" borderId="49" xfId="6" applyFont="1" applyBorder="1" applyAlignment="1">
      <alignment horizontal="center" vertical="center"/>
    </xf>
    <xf numFmtId="0" fontId="0" fillId="0" borderId="49" xfId="0" applyBorder="1" applyAlignment="1">
      <alignment horizontal="center" vertical="center"/>
    </xf>
    <xf numFmtId="0" fontId="0" fillId="0" borderId="49" xfId="0" applyBorder="1" applyAlignment="1">
      <alignment horizontal="center" vertical="center" wrapText="1"/>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0" fillId="0" borderId="50" xfId="0" applyBorder="1" applyAlignment="1">
      <alignment horizontal="center" vertical="center" wrapText="1"/>
    </xf>
  </cellXfs>
  <cellStyles count="9">
    <cellStyle name="Moeda_Composicao BDI v2.1" xfId="5" xr:uid="{5EB131BB-0464-4CD7-8A80-F6CF006FC2EF}"/>
    <cellStyle name="Normal" xfId="0" builtinId="0"/>
    <cellStyle name="Normal 2" xfId="4" xr:uid="{A857324D-A3BA-44C8-A382-876E31ACBB82}"/>
    <cellStyle name="Normal 3" xfId="6" xr:uid="{13A1CAF5-8D13-445E-8B7D-84BC235B960A}"/>
    <cellStyle name="Normal_FICHA DE VERIFICAÇÃO PRELIMINAR - Plano R" xfId="3" xr:uid="{2E0C44F5-C384-4DE9-80DC-E2EED3365905}"/>
    <cellStyle name="Porcentagem" xfId="2" builtinId="5"/>
    <cellStyle name="Porcentagem 2" xfId="7" xr:uid="{4EA2D2EB-8517-43C0-B096-9884072976B2}"/>
    <cellStyle name="Vírgula" xfId="1" builtinId="3"/>
    <cellStyle name="Vírgula 2" xfId="8" xr:uid="{2FEBB583-E997-4615-AFD2-D4856292185F}"/>
  </cellStyles>
  <dxfs count="246">
    <dxf>
      <font>
        <color theme="0"/>
      </font>
      <border>
        <left/>
        <right/>
      </border>
    </dxf>
    <dxf>
      <font>
        <b val="0"/>
        <condense val="0"/>
        <extend val="0"/>
        <color indexed="44"/>
      </font>
    </dxf>
    <dxf>
      <font>
        <b val="0"/>
        <condense val="0"/>
        <extend val="0"/>
        <color indexed="9"/>
      </font>
    </dxf>
    <dxf>
      <font>
        <b val="0"/>
        <condense val="0"/>
        <extend val="0"/>
        <color indexed="44"/>
      </font>
    </dxf>
    <dxf>
      <font>
        <b val="0"/>
        <condense val="0"/>
        <extend val="0"/>
        <color indexed="9"/>
      </font>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dxf>
    <dxf>
      <font>
        <b/>
        <i val="0"/>
        <condense val="0"/>
        <extend val="0"/>
        <color indexed="9"/>
      </font>
      <fill>
        <patternFill patternType="none">
          <fgColor indexed="64"/>
          <bgColor indexed="65"/>
        </patternFill>
      </fill>
      <border>
        <left/>
        <right/>
        <top style="thin">
          <color indexed="64"/>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border>
        <left style="thin">
          <color indexed="8"/>
        </left>
        <right style="thin">
          <color indexed="8"/>
        </right>
        <top/>
        <bottom/>
      </border>
    </dxf>
    <dxf>
      <font>
        <b/>
        <i val="0"/>
        <condense val="0"/>
        <extend val="0"/>
        <color indexed="10"/>
      </font>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hyperlink" Target="#OR&#199;AMENTO!M13"/><Relationship Id="rId1" Type="http://schemas.openxmlformats.org/officeDocument/2006/relationships/hyperlink" Target="#Menu!E6"/></Relationships>
</file>

<file path=xl/drawings/drawing1.xml><?xml version="1.0" encoding="utf-8"?>
<xdr:wsDr xmlns:xdr="http://schemas.openxmlformats.org/drawingml/2006/spreadsheetDrawing" xmlns:a="http://schemas.openxmlformats.org/drawingml/2006/main">
  <xdr:twoCellAnchor>
    <xdr:from>
      <xdr:col>7</xdr:col>
      <xdr:colOff>433705</xdr:colOff>
      <xdr:row>1</xdr:row>
      <xdr:rowOff>72813</xdr:rowOff>
    </xdr:from>
    <xdr:to>
      <xdr:col>8</xdr:col>
      <xdr:colOff>3963</xdr:colOff>
      <xdr:row>3</xdr:row>
      <xdr:rowOff>8518</xdr:rowOff>
    </xdr:to>
    <xdr:sp macro="" textlink="" fLocksText="0">
      <xdr:nvSpPr>
        <xdr:cNvPr id="3" name="AutoShape 67">
          <a:hlinkClick xmlns:r="http://schemas.openxmlformats.org/officeDocument/2006/relationships" r:id="rId1"/>
          <a:extLst>
            <a:ext uri="{FF2B5EF4-FFF2-40B4-BE49-F238E27FC236}">
              <a16:creationId xmlns:a16="http://schemas.microsoft.com/office/drawing/2014/main" id="{E2E8B10E-C181-46BC-B4EA-99574010FC76}"/>
            </a:ext>
          </a:extLst>
        </xdr:cNvPr>
        <xdr:cNvSpPr>
          <a:spLocks noChangeArrowheads="1"/>
        </xdr:cNvSpPr>
      </xdr:nvSpPr>
      <xdr:spPr bwMode="auto">
        <a:xfrm>
          <a:off x="433705" y="272838"/>
          <a:ext cx="532283" cy="259555"/>
        </a:xfrm>
        <a:prstGeom prst="roundRect">
          <a:avLst>
            <a:gd name="adj" fmla="val 16667"/>
          </a:avLst>
        </a:prstGeom>
        <a:solidFill>
          <a:srgbClr val="99CCFF"/>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MENU</a:t>
          </a:r>
        </a:p>
      </xdr:txBody>
    </xdr:sp>
    <xdr:clientData/>
  </xdr:twoCellAnchor>
  <xdr:twoCellAnchor>
    <xdr:from>
      <xdr:col>7</xdr:col>
      <xdr:colOff>433704</xdr:colOff>
      <xdr:row>3</xdr:row>
      <xdr:rowOff>47625</xdr:rowOff>
    </xdr:from>
    <xdr:to>
      <xdr:col>8</xdr:col>
      <xdr:colOff>3962</xdr:colOff>
      <xdr:row>5</xdr:row>
      <xdr:rowOff>54173</xdr:rowOff>
    </xdr:to>
    <xdr:sp macro="" textlink="" fLocksText="0">
      <xdr:nvSpPr>
        <xdr:cNvPr id="4" name="AutoShape 67">
          <a:hlinkClick xmlns:r="http://schemas.openxmlformats.org/officeDocument/2006/relationships" r:id="rId2"/>
          <a:extLst>
            <a:ext uri="{FF2B5EF4-FFF2-40B4-BE49-F238E27FC236}">
              <a16:creationId xmlns:a16="http://schemas.microsoft.com/office/drawing/2014/main" id="{6FE20D8C-8A5B-4112-A133-DAEABEFD31FF}"/>
            </a:ext>
          </a:extLst>
        </xdr:cNvPr>
        <xdr:cNvSpPr>
          <a:spLocks noChangeArrowheads="1"/>
        </xdr:cNvSpPr>
      </xdr:nvSpPr>
      <xdr:spPr bwMode="auto">
        <a:xfrm>
          <a:off x="433704" y="571500"/>
          <a:ext cx="532283" cy="330398"/>
        </a:xfrm>
        <a:prstGeom prst="roundRect">
          <a:avLst>
            <a:gd name="adj" fmla="val 16667"/>
          </a:avLst>
        </a:prstGeom>
        <a:solidFill>
          <a:srgbClr val="99CCFF"/>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panose="020F0502020204030204" pitchFamily="34" charset="0"/>
            </a:rPr>
            <a:t>→</a:t>
          </a:r>
          <a:endParaRPr lang="pt-BR" sz="1100" b="1" i="0" u="none" strike="noStrike" baseline="0">
            <a:solidFill>
              <a:srgbClr val="000000"/>
            </a:solidFill>
            <a:latin typeface="Calibri"/>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stituto_rev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izane.almeida/Desktop/Andre/instituto_rev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row r="4">
          <cell r="O4">
            <v>2</v>
          </cell>
        </row>
      </sheetData>
      <sheetData sheetId="1">
        <row r="4">
          <cell r="F4" t="str">
            <v>OGU</v>
          </cell>
        </row>
        <row r="5">
          <cell r="F5" t="str">
            <v>Prefeitura Municipal de Pelotas</v>
          </cell>
        </row>
        <row r="6">
          <cell r="F6" t="str">
            <v>Pelotas/RS</v>
          </cell>
        </row>
        <row r="16">
          <cell r="F16" t="str">
            <v>TRAVESSIAS ELEVADAS PARA PEDESTRES - AV. DOMINGOS DE ALMEIDA</v>
          </cell>
        </row>
        <row r="17">
          <cell r="F17" t="str">
            <v>TRAVESSIAS ELEVADAS EM FRENTE AO INSTITUTO DE MENORES</v>
          </cell>
        </row>
        <row r="18">
          <cell r="F18" t="str">
            <v>NÃO DESONERADO</v>
          </cell>
        </row>
        <row r="22">
          <cell r="F22" t="str">
            <v>ANDRÉ SILVEIRA MASSOT</v>
          </cell>
        </row>
        <row r="23">
          <cell r="F23" t="str">
            <v>RS244264</v>
          </cell>
        </row>
        <row r="24">
          <cell r="F24" t="str">
            <v>13201618</v>
          </cell>
        </row>
      </sheetData>
      <sheetData sheetId="2"/>
      <sheetData sheetId="3">
        <row r="29">
          <cell r="S29">
            <v>0.20380000000000001</v>
          </cell>
        </row>
        <row r="30">
          <cell r="S30">
            <v>0.20380000000000001</v>
          </cell>
        </row>
        <row r="69">
          <cell r="S69">
            <v>0.13700000000000001</v>
          </cell>
        </row>
        <row r="70">
          <cell r="S70">
            <v>0.13700000000000001</v>
          </cell>
        </row>
        <row r="109">
          <cell r="S109">
            <v>0</v>
          </cell>
        </row>
        <row r="110">
          <cell r="S110">
            <v>0</v>
          </cell>
        </row>
      </sheetData>
      <sheetData sheetId="4">
        <row r="14">
          <cell r="E14" t="str">
            <v>n1</v>
          </cell>
        </row>
        <row r="16">
          <cell r="E16">
            <v>1</v>
          </cell>
        </row>
        <row r="17">
          <cell r="E17">
            <v>1</v>
          </cell>
        </row>
        <row r="18">
          <cell r="E18">
            <v>1</v>
          </cell>
        </row>
        <row r="19">
          <cell r="E19">
            <v>1</v>
          </cell>
        </row>
        <row r="20">
          <cell r="E20">
            <v>1</v>
          </cell>
        </row>
        <row r="21">
          <cell r="E21">
            <v>1</v>
          </cell>
        </row>
        <row r="22">
          <cell r="E22">
            <v>1</v>
          </cell>
        </row>
        <row r="23">
          <cell r="E23">
            <v>1</v>
          </cell>
        </row>
        <row r="24">
          <cell r="E24">
            <v>1</v>
          </cell>
        </row>
        <row r="25">
          <cell r="E25">
            <v>1</v>
          </cell>
        </row>
        <row r="26">
          <cell r="E26">
            <v>1</v>
          </cell>
        </row>
        <row r="27">
          <cell r="E27">
            <v>1</v>
          </cell>
        </row>
        <row r="28">
          <cell r="E28">
            <v>1</v>
          </cell>
        </row>
        <row r="29">
          <cell r="E29">
            <v>1</v>
          </cell>
        </row>
        <row r="30">
          <cell r="E30">
            <v>1</v>
          </cell>
        </row>
        <row r="31">
          <cell r="E31">
            <v>1</v>
          </cell>
        </row>
        <row r="32">
          <cell r="E32">
            <v>1</v>
          </cell>
        </row>
        <row r="33">
          <cell r="E33">
            <v>1</v>
          </cell>
        </row>
        <row r="34">
          <cell r="E34">
            <v>1</v>
          </cell>
        </row>
        <row r="35">
          <cell r="E35">
            <v>1</v>
          </cell>
        </row>
        <row r="36">
          <cell r="E36">
            <v>1</v>
          </cell>
        </row>
        <row r="37">
          <cell r="E37">
            <v>1</v>
          </cell>
        </row>
        <row r="38">
          <cell r="E38">
            <v>1</v>
          </cell>
        </row>
        <row r="39">
          <cell r="E39">
            <v>1</v>
          </cell>
        </row>
        <row r="40">
          <cell r="E40">
            <v>1</v>
          </cell>
        </row>
        <row r="41">
          <cell r="E41">
            <v>1</v>
          </cell>
        </row>
        <row r="42">
          <cell r="E42">
            <v>1</v>
          </cell>
        </row>
        <row r="43">
          <cell r="E43">
            <v>1</v>
          </cell>
        </row>
        <row r="44">
          <cell r="E44">
            <v>1</v>
          </cell>
        </row>
        <row r="45">
          <cell r="E45">
            <v>1</v>
          </cell>
        </row>
        <row r="46">
          <cell r="E46">
            <v>1</v>
          </cell>
        </row>
        <row r="47">
          <cell r="E47">
            <v>1</v>
          </cell>
        </row>
        <row r="48">
          <cell r="E48">
            <v>1</v>
          </cell>
        </row>
        <row r="49">
          <cell r="E49">
            <v>1</v>
          </cell>
        </row>
      </sheetData>
      <sheetData sheetId="5"/>
      <sheetData sheetId="6"/>
      <sheetData sheetId="7">
        <row r="10">
          <cell r="G10">
            <v>3</v>
          </cell>
        </row>
      </sheetData>
      <sheetData sheetId="8"/>
      <sheetData sheetId="9"/>
      <sheetData sheetId="10">
        <row r="13">
          <cell r="A13">
            <v>0</v>
          </cell>
          <cell r="B13" t="str">
            <v>Busca</v>
          </cell>
        </row>
        <row r="14">
          <cell r="A14">
            <v>1</v>
          </cell>
          <cell r="B14" t="str">
            <v>Automático</v>
          </cell>
        </row>
        <row r="15">
          <cell r="A15">
            <v>2</v>
          </cell>
          <cell r="B15" t="str">
            <v>Branco</v>
          </cell>
        </row>
        <row r="16">
          <cell r="A16">
            <v>3</v>
          </cell>
          <cell r="B16" t="str">
            <v>Branco</v>
          </cell>
        </row>
        <row r="17">
          <cell r="A17">
            <v>4</v>
          </cell>
          <cell r="B17" t="str">
            <v>Branco</v>
          </cell>
        </row>
        <row r="18">
          <cell r="A18">
            <v>5</v>
          </cell>
          <cell r="B18" t="str">
            <v>Branco</v>
          </cell>
        </row>
        <row r="19">
          <cell r="A19">
            <v>6</v>
          </cell>
          <cell r="B19" t="str">
            <v>Branco</v>
          </cell>
        </row>
        <row r="20">
          <cell r="A20">
            <v>7</v>
          </cell>
          <cell r="B20" t="str">
            <v>Branco</v>
          </cell>
        </row>
        <row r="21">
          <cell r="A21">
            <v>8</v>
          </cell>
          <cell r="B21" t="str">
            <v>Branco</v>
          </cell>
        </row>
        <row r="22">
          <cell r="A22">
            <v>9</v>
          </cell>
          <cell r="B22" t="str">
            <v>Branco</v>
          </cell>
        </row>
        <row r="23">
          <cell r="A23">
            <v>10</v>
          </cell>
          <cell r="B23" t="str">
            <v>Branco</v>
          </cell>
        </row>
        <row r="24">
          <cell r="B24" t="str">
            <v>TR$</v>
          </cell>
        </row>
      </sheetData>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sheetData sheetId="1">
        <row r="25">
          <cell r="F25">
            <v>45461</v>
          </cell>
        </row>
      </sheetData>
      <sheetData sheetId="2"/>
      <sheetData sheetId="3">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CD906-5497-4966-AB04-3AF282BC68CF}">
  <sheetPr>
    <pageSetUpPr fitToPage="1"/>
  </sheetPr>
  <dimension ref="A1:U57"/>
  <sheetViews>
    <sheetView tabSelected="1" topLeftCell="L1" zoomScale="70" zoomScaleNormal="70" workbookViewId="0">
      <selection activeCell="V1" sqref="V1:V1048576"/>
    </sheetView>
  </sheetViews>
  <sheetFormatPr defaultRowHeight="15" x14ac:dyDescent="0.25"/>
  <cols>
    <col min="1" max="1" width="5.5703125" hidden="1" customWidth="1"/>
    <col min="2" max="2" width="10.42578125" hidden="1" customWidth="1"/>
    <col min="3" max="3" width="5.5703125" hidden="1" customWidth="1"/>
    <col min="4" max="4" width="12.85546875" hidden="1" customWidth="1"/>
    <col min="5" max="5" width="8.7109375" hidden="1" customWidth="1"/>
    <col min="6" max="6" width="12.42578125" hidden="1" customWidth="1"/>
    <col min="7" max="7" width="14.5703125" hidden="1" customWidth="1"/>
    <col min="8" max="8" width="11.28515625" hidden="1" customWidth="1"/>
    <col min="9" max="9" width="13.42578125" hidden="1" customWidth="1"/>
    <col min="10" max="10" width="7.28515625" hidden="1" customWidth="1"/>
    <col min="11" max="11" width="7.5703125" hidden="1" customWidth="1"/>
    <col min="12" max="12" width="12.7109375" customWidth="1"/>
    <col min="13" max="14" width="15.7109375" customWidth="1"/>
    <col min="15" max="15" width="65.7109375" customWidth="1"/>
    <col min="16" max="16" width="10.7109375" customWidth="1"/>
    <col min="17" max="18" width="14.7109375" customWidth="1"/>
    <col min="19" max="19" width="10.7109375" customWidth="1"/>
    <col min="20" max="20" width="14.7109375" customWidth="1"/>
    <col min="21" max="21" width="15.7109375" customWidth="1"/>
    <col min="238" max="248" width="0" hidden="1" customWidth="1"/>
    <col min="249" max="249" width="3.7109375" customWidth="1"/>
    <col min="250" max="251" width="8.7109375" customWidth="1"/>
    <col min="252" max="252" width="12.7109375" customWidth="1"/>
    <col min="253" max="254" width="15.7109375" customWidth="1"/>
    <col min="255" max="255" width="65.7109375" customWidth="1"/>
    <col min="256" max="256" width="10.7109375" customWidth="1"/>
    <col min="257" max="258" width="14.7109375" customWidth="1"/>
    <col min="259" max="259" width="10.7109375" customWidth="1"/>
    <col min="260" max="260" width="14.7109375" customWidth="1"/>
    <col min="261" max="261" width="15.7109375" customWidth="1"/>
    <col min="262" max="262" width="3.7109375" customWidth="1"/>
    <col min="263" max="265" width="0" hidden="1" customWidth="1"/>
    <col min="266" max="266" width="15.7109375" customWidth="1"/>
    <col min="267" max="269" width="0" hidden="1" customWidth="1"/>
    <col min="270" max="270" width="15.7109375" customWidth="1"/>
    <col min="272" max="272" width="1.7109375" customWidth="1"/>
    <col min="273" max="273" width="14.7109375" customWidth="1"/>
    <col min="274" max="274" width="1.7109375" customWidth="1"/>
    <col min="275" max="275" width="14.7109375" customWidth="1"/>
    <col min="276" max="277" width="15.7109375" customWidth="1"/>
    <col min="494" max="504" width="0" hidden="1" customWidth="1"/>
    <col min="505" max="505" width="3.7109375" customWidth="1"/>
    <col min="506" max="507" width="8.7109375" customWidth="1"/>
    <col min="508" max="508" width="12.7109375" customWidth="1"/>
    <col min="509" max="510" width="15.7109375" customWidth="1"/>
    <col min="511" max="511" width="65.7109375" customWidth="1"/>
    <col min="512" max="512" width="10.7109375" customWidth="1"/>
    <col min="513" max="514" width="14.7109375" customWidth="1"/>
    <col min="515" max="515" width="10.7109375" customWidth="1"/>
    <col min="516" max="516" width="14.7109375" customWidth="1"/>
    <col min="517" max="517" width="15.7109375" customWidth="1"/>
    <col min="518" max="518" width="3.7109375" customWidth="1"/>
    <col min="519" max="521" width="0" hidden="1" customWidth="1"/>
    <col min="522" max="522" width="15.7109375" customWidth="1"/>
    <col min="523" max="525" width="0" hidden="1" customWidth="1"/>
    <col min="526" max="526" width="15.7109375" customWidth="1"/>
    <col min="528" max="528" width="1.7109375" customWidth="1"/>
    <col min="529" max="529" width="14.7109375" customWidth="1"/>
    <col min="530" max="530" width="1.7109375" customWidth="1"/>
    <col min="531" max="531" width="14.7109375" customWidth="1"/>
    <col min="532" max="533" width="15.7109375" customWidth="1"/>
    <col min="750" max="760" width="0" hidden="1" customWidth="1"/>
    <col min="761" max="761" width="3.7109375" customWidth="1"/>
    <col min="762" max="763" width="8.7109375" customWidth="1"/>
    <col min="764" max="764" width="12.7109375" customWidth="1"/>
    <col min="765" max="766" width="15.7109375" customWidth="1"/>
    <col min="767" max="767" width="65.7109375" customWidth="1"/>
    <col min="768" max="768" width="10.7109375" customWidth="1"/>
    <col min="769" max="770" width="14.7109375" customWidth="1"/>
    <col min="771" max="771" width="10.7109375" customWidth="1"/>
    <col min="772" max="772" width="14.7109375" customWidth="1"/>
    <col min="773" max="773" width="15.7109375" customWidth="1"/>
    <col min="774" max="774" width="3.7109375" customWidth="1"/>
    <col min="775" max="777" width="0" hidden="1" customWidth="1"/>
    <col min="778" max="778" width="15.7109375" customWidth="1"/>
    <col min="779" max="781" width="0" hidden="1" customWidth="1"/>
    <col min="782" max="782" width="15.7109375" customWidth="1"/>
    <col min="784" max="784" width="1.7109375" customWidth="1"/>
    <col min="785" max="785" width="14.7109375" customWidth="1"/>
    <col min="786" max="786" width="1.7109375" customWidth="1"/>
    <col min="787" max="787" width="14.7109375" customWidth="1"/>
    <col min="788" max="789" width="15.7109375" customWidth="1"/>
    <col min="1006" max="1016" width="0" hidden="1" customWidth="1"/>
    <col min="1017" max="1017" width="3.7109375" customWidth="1"/>
    <col min="1018" max="1019" width="8.7109375" customWidth="1"/>
    <col min="1020" max="1020" width="12.7109375" customWidth="1"/>
    <col min="1021" max="1022" width="15.7109375" customWidth="1"/>
    <col min="1023" max="1023" width="65.7109375" customWidth="1"/>
    <col min="1024" max="1024" width="10.7109375" customWidth="1"/>
    <col min="1025" max="1026" width="14.7109375" customWidth="1"/>
    <col min="1027" max="1027" width="10.7109375" customWidth="1"/>
    <col min="1028" max="1028" width="14.7109375" customWidth="1"/>
    <col min="1029" max="1029" width="15.7109375" customWidth="1"/>
    <col min="1030" max="1030" width="3.7109375" customWidth="1"/>
    <col min="1031" max="1033" width="0" hidden="1" customWidth="1"/>
    <col min="1034" max="1034" width="15.7109375" customWidth="1"/>
    <col min="1035" max="1037" width="0" hidden="1" customWidth="1"/>
    <col min="1038" max="1038" width="15.7109375" customWidth="1"/>
    <col min="1040" max="1040" width="1.7109375" customWidth="1"/>
    <col min="1041" max="1041" width="14.7109375" customWidth="1"/>
    <col min="1042" max="1042" width="1.7109375" customWidth="1"/>
    <col min="1043" max="1043" width="14.7109375" customWidth="1"/>
    <col min="1044" max="1045" width="15.7109375" customWidth="1"/>
    <col min="1262" max="1272" width="0" hidden="1" customWidth="1"/>
    <col min="1273" max="1273" width="3.7109375" customWidth="1"/>
    <col min="1274" max="1275" width="8.7109375" customWidth="1"/>
    <col min="1276" max="1276" width="12.7109375" customWidth="1"/>
    <col min="1277" max="1278" width="15.7109375" customWidth="1"/>
    <col min="1279" max="1279" width="65.7109375" customWidth="1"/>
    <col min="1280" max="1280" width="10.7109375" customWidth="1"/>
    <col min="1281" max="1282" width="14.7109375" customWidth="1"/>
    <col min="1283" max="1283" width="10.7109375" customWidth="1"/>
    <col min="1284" max="1284" width="14.7109375" customWidth="1"/>
    <col min="1285" max="1285" width="15.7109375" customWidth="1"/>
    <col min="1286" max="1286" width="3.7109375" customWidth="1"/>
    <col min="1287" max="1289" width="0" hidden="1" customWidth="1"/>
    <col min="1290" max="1290" width="15.7109375" customWidth="1"/>
    <col min="1291" max="1293" width="0" hidden="1" customWidth="1"/>
    <col min="1294" max="1294" width="15.7109375" customWidth="1"/>
    <col min="1296" max="1296" width="1.7109375" customWidth="1"/>
    <col min="1297" max="1297" width="14.7109375" customWidth="1"/>
    <col min="1298" max="1298" width="1.7109375" customWidth="1"/>
    <col min="1299" max="1299" width="14.7109375" customWidth="1"/>
    <col min="1300" max="1301" width="15.7109375" customWidth="1"/>
    <col min="1518" max="1528" width="0" hidden="1" customWidth="1"/>
    <col min="1529" max="1529" width="3.7109375" customWidth="1"/>
    <col min="1530" max="1531" width="8.7109375" customWidth="1"/>
    <col min="1532" max="1532" width="12.7109375" customWidth="1"/>
    <col min="1533" max="1534" width="15.7109375" customWidth="1"/>
    <col min="1535" max="1535" width="65.7109375" customWidth="1"/>
    <col min="1536" max="1536" width="10.7109375" customWidth="1"/>
    <col min="1537" max="1538" width="14.7109375" customWidth="1"/>
    <col min="1539" max="1539" width="10.7109375" customWidth="1"/>
    <col min="1540" max="1540" width="14.7109375" customWidth="1"/>
    <col min="1541" max="1541" width="15.7109375" customWidth="1"/>
    <col min="1542" max="1542" width="3.7109375" customWidth="1"/>
    <col min="1543" max="1545" width="0" hidden="1" customWidth="1"/>
    <col min="1546" max="1546" width="15.7109375" customWidth="1"/>
    <col min="1547" max="1549" width="0" hidden="1" customWidth="1"/>
    <col min="1550" max="1550" width="15.7109375" customWidth="1"/>
    <col min="1552" max="1552" width="1.7109375" customWidth="1"/>
    <col min="1553" max="1553" width="14.7109375" customWidth="1"/>
    <col min="1554" max="1554" width="1.7109375" customWidth="1"/>
    <col min="1555" max="1555" width="14.7109375" customWidth="1"/>
    <col min="1556" max="1557" width="15.7109375" customWidth="1"/>
    <col min="1774" max="1784" width="0" hidden="1" customWidth="1"/>
    <col min="1785" max="1785" width="3.7109375" customWidth="1"/>
    <col min="1786" max="1787" width="8.7109375" customWidth="1"/>
    <col min="1788" max="1788" width="12.7109375" customWidth="1"/>
    <col min="1789" max="1790" width="15.7109375" customWidth="1"/>
    <col min="1791" max="1791" width="65.7109375" customWidth="1"/>
    <col min="1792" max="1792" width="10.7109375" customWidth="1"/>
    <col min="1793" max="1794" width="14.7109375" customWidth="1"/>
    <col min="1795" max="1795" width="10.7109375" customWidth="1"/>
    <col min="1796" max="1796" width="14.7109375" customWidth="1"/>
    <col min="1797" max="1797" width="15.7109375" customWidth="1"/>
    <col min="1798" max="1798" width="3.7109375" customWidth="1"/>
    <col min="1799" max="1801" width="0" hidden="1" customWidth="1"/>
    <col min="1802" max="1802" width="15.7109375" customWidth="1"/>
    <col min="1803" max="1805" width="0" hidden="1" customWidth="1"/>
    <col min="1806" max="1806" width="15.7109375" customWidth="1"/>
    <col min="1808" max="1808" width="1.7109375" customWidth="1"/>
    <col min="1809" max="1809" width="14.7109375" customWidth="1"/>
    <col min="1810" max="1810" width="1.7109375" customWidth="1"/>
    <col min="1811" max="1811" width="14.7109375" customWidth="1"/>
    <col min="1812" max="1813" width="15.7109375" customWidth="1"/>
    <col min="2030" max="2040" width="0" hidden="1" customWidth="1"/>
    <col min="2041" max="2041" width="3.7109375" customWidth="1"/>
    <col min="2042" max="2043" width="8.7109375" customWidth="1"/>
    <col min="2044" max="2044" width="12.7109375" customWidth="1"/>
    <col min="2045" max="2046" width="15.7109375" customWidth="1"/>
    <col min="2047" max="2047" width="65.7109375" customWidth="1"/>
    <col min="2048" max="2048" width="10.7109375" customWidth="1"/>
    <col min="2049" max="2050" width="14.7109375" customWidth="1"/>
    <col min="2051" max="2051" width="10.7109375" customWidth="1"/>
    <col min="2052" max="2052" width="14.7109375" customWidth="1"/>
    <col min="2053" max="2053" width="15.7109375" customWidth="1"/>
    <col min="2054" max="2054" width="3.7109375" customWidth="1"/>
    <col min="2055" max="2057" width="0" hidden="1" customWidth="1"/>
    <col min="2058" max="2058" width="15.7109375" customWidth="1"/>
    <col min="2059" max="2061" width="0" hidden="1" customWidth="1"/>
    <col min="2062" max="2062" width="15.7109375" customWidth="1"/>
    <col min="2064" max="2064" width="1.7109375" customWidth="1"/>
    <col min="2065" max="2065" width="14.7109375" customWidth="1"/>
    <col min="2066" max="2066" width="1.7109375" customWidth="1"/>
    <col min="2067" max="2067" width="14.7109375" customWidth="1"/>
    <col min="2068" max="2069" width="15.7109375" customWidth="1"/>
    <col min="2286" max="2296" width="0" hidden="1" customWidth="1"/>
    <col min="2297" max="2297" width="3.7109375" customWidth="1"/>
    <col min="2298" max="2299" width="8.7109375" customWidth="1"/>
    <col min="2300" max="2300" width="12.7109375" customWidth="1"/>
    <col min="2301" max="2302" width="15.7109375" customWidth="1"/>
    <col min="2303" max="2303" width="65.7109375" customWidth="1"/>
    <col min="2304" max="2304" width="10.7109375" customWidth="1"/>
    <col min="2305" max="2306" width="14.7109375" customWidth="1"/>
    <col min="2307" max="2307" width="10.7109375" customWidth="1"/>
    <col min="2308" max="2308" width="14.7109375" customWidth="1"/>
    <col min="2309" max="2309" width="15.7109375" customWidth="1"/>
    <col min="2310" max="2310" width="3.7109375" customWidth="1"/>
    <col min="2311" max="2313" width="0" hidden="1" customWidth="1"/>
    <col min="2314" max="2314" width="15.7109375" customWidth="1"/>
    <col min="2315" max="2317" width="0" hidden="1" customWidth="1"/>
    <col min="2318" max="2318" width="15.7109375" customWidth="1"/>
    <col min="2320" max="2320" width="1.7109375" customWidth="1"/>
    <col min="2321" max="2321" width="14.7109375" customWidth="1"/>
    <col min="2322" max="2322" width="1.7109375" customWidth="1"/>
    <col min="2323" max="2323" width="14.7109375" customWidth="1"/>
    <col min="2324" max="2325" width="15.7109375" customWidth="1"/>
    <col min="2542" max="2552" width="0" hidden="1" customWidth="1"/>
    <col min="2553" max="2553" width="3.7109375" customWidth="1"/>
    <col min="2554" max="2555" width="8.7109375" customWidth="1"/>
    <col min="2556" max="2556" width="12.7109375" customWidth="1"/>
    <col min="2557" max="2558" width="15.7109375" customWidth="1"/>
    <col min="2559" max="2559" width="65.7109375" customWidth="1"/>
    <col min="2560" max="2560" width="10.7109375" customWidth="1"/>
    <col min="2561" max="2562" width="14.7109375" customWidth="1"/>
    <col min="2563" max="2563" width="10.7109375" customWidth="1"/>
    <col min="2564" max="2564" width="14.7109375" customWidth="1"/>
    <col min="2565" max="2565" width="15.7109375" customWidth="1"/>
    <col min="2566" max="2566" width="3.7109375" customWidth="1"/>
    <col min="2567" max="2569" width="0" hidden="1" customWidth="1"/>
    <col min="2570" max="2570" width="15.7109375" customWidth="1"/>
    <col min="2571" max="2573" width="0" hidden="1" customWidth="1"/>
    <col min="2574" max="2574" width="15.7109375" customWidth="1"/>
    <col min="2576" max="2576" width="1.7109375" customWidth="1"/>
    <col min="2577" max="2577" width="14.7109375" customWidth="1"/>
    <col min="2578" max="2578" width="1.7109375" customWidth="1"/>
    <col min="2579" max="2579" width="14.7109375" customWidth="1"/>
    <col min="2580" max="2581" width="15.7109375" customWidth="1"/>
    <col min="2798" max="2808" width="0" hidden="1" customWidth="1"/>
    <col min="2809" max="2809" width="3.7109375" customWidth="1"/>
    <col min="2810" max="2811" width="8.7109375" customWidth="1"/>
    <col min="2812" max="2812" width="12.7109375" customWidth="1"/>
    <col min="2813" max="2814" width="15.7109375" customWidth="1"/>
    <col min="2815" max="2815" width="65.7109375" customWidth="1"/>
    <col min="2816" max="2816" width="10.7109375" customWidth="1"/>
    <col min="2817" max="2818" width="14.7109375" customWidth="1"/>
    <col min="2819" max="2819" width="10.7109375" customWidth="1"/>
    <col min="2820" max="2820" width="14.7109375" customWidth="1"/>
    <col min="2821" max="2821" width="15.7109375" customWidth="1"/>
    <col min="2822" max="2822" width="3.7109375" customWidth="1"/>
    <col min="2823" max="2825" width="0" hidden="1" customWidth="1"/>
    <col min="2826" max="2826" width="15.7109375" customWidth="1"/>
    <col min="2827" max="2829" width="0" hidden="1" customWidth="1"/>
    <col min="2830" max="2830" width="15.7109375" customWidth="1"/>
    <col min="2832" max="2832" width="1.7109375" customWidth="1"/>
    <col min="2833" max="2833" width="14.7109375" customWidth="1"/>
    <col min="2834" max="2834" width="1.7109375" customWidth="1"/>
    <col min="2835" max="2835" width="14.7109375" customWidth="1"/>
    <col min="2836" max="2837" width="15.7109375" customWidth="1"/>
    <col min="3054" max="3064" width="0" hidden="1" customWidth="1"/>
    <col min="3065" max="3065" width="3.7109375" customWidth="1"/>
    <col min="3066" max="3067" width="8.7109375" customWidth="1"/>
    <col min="3068" max="3068" width="12.7109375" customWidth="1"/>
    <col min="3069" max="3070" width="15.7109375" customWidth="1"/>
    <col min="3071" max="3071" width="65.7109375" customWidth="1"/>
    <col min="3072" max="3072" width="10.7109375" customWidth="1"/>
    <col min="3073" max="3074" width="14.7109375" customWidth="1"/>
    <col min="3075" max="3075" width="10.7109375" customWidth="1"/>
    <col min="3076" max="3076" width="14.7109375" customWidth="1"/>
    <col min="3077" max="3077" width="15.7109375" customWidth="1"/>
    <col min="3078" max="3078" width="3.7109375" customWidth="1"/>
    <col min="3079" max="3081" width="0" hidden="1" customWidth="1"/>
    <col min="3082" max="3082" width="15.7109375" customWidth="1"/>
    <col min="3083" max="3085" width="0" hidden="1" customWidth="1"/>
    <col min="3086" max="3086" width="15.7109375" customWidth="1"/>
    <col min="3088" max="3088" width="1.7109375" customWidth="1"/>
    <col min="3089" max="3089" width="14.7109375" customWidth="1"/>
    <col min="3090" max="3090" width="1.7109375" customWidth="1"/>
    <col min="3091" max="3091" width="14.7109375" customWidth="1"/>
    <col min="3092" max="3093" width="15.7109375" customWidth="1"/>
    <col min="3310" max="3320" width="0" hidden="1" customWidth="1"/>
    <col min="3321" max="3321" width="3.7109375" customWidth="1"/>
    <col min="3322" max="3323" width="8.7109375" customWidth="1"/>
    <col min="3324" max="3324" width="12.7109375" customWidth="1"/>
    <col min="3325" max="3326" width="15.7109375" customWidth="1"/>
    <col min="3327" max="3327" width="65.7109375" customWidth="1"/>
    <col min="3328" max="3328" width="10.7109375" customWidth="1"/>
    <col min="3329" max="3330" width="14.7109375" customWidth="1"/>
    <col min="3331" max="3331" width="10.7109375" customWidth="1"/>
    <col min="3332" max="3332" width="14.7109375" customWidth="1"/>
    <col min="3333" max="3333" width="15.7109375" customWidth="1"/>
    <col min="3334" max="3334" width="3.7109375" customWidth="1"/>
    <col min="3335" max="3337" width="0" hidden="1" customWidth="1"/>
    <col min="3338" max="3338" width="15.7109375" customWidth="1"/>
    <col min="3339" max="3341" width="0" hidden="1" customWidth="1"/>
    <col min="3342" max="3342" width="15.7109375" customWidth="1"/>
    <col min="3344" max="3344" width="1.7109375" customWidth="1"/>
    <col min="3345" max="3345" width="14.7109375" customWidth="1"/>
    <col min="3346" max="3346" width="1.7109375" customWidth="1"/>
    <col min="3347" max="3347" width="14.7109375" customWidth="1"/>
    <col min="3348" max="3349" width="15.7109375" customWidth="1"/>
    <col min="3566" max="3576" width="0" hidden="1" customWidth="1"/>
    <col min="3577" max="3577" width="3.7109375" customWidth="1"/>
    <col min="3578" max="3579" width="8.7109375" customWidth="1"/>
    <col min="3580" max="3580" width="12.7109375" customWidth="1"/>
    <col min="3581" max="3582" width="15.7109375" customWidth="1"/>
    <col min="3583" max="3583" width="65.7109375" customWidth="1"/>
    <col min="3584" max="3584" width="10.7109375" customWidth="1"/>
    <col min="3585" max="3586" width="14.7109375" customWidth="1"/>
    <col min="3587" max="3587" width="10.7109375" customWidth="1"/>
    <col min="3588" max="3588" width="14.7109375" customWidth="1"/>
    <col min="3589" max="3589" width="15.7109375" customWidth="1"/>
    <col min="3590" max="3590" width="3.7109375" customWidth="1"/>
    <col min="3591" max="3593" width="0" hidden="1" customWidth="1"/>
    <col min="3594" max="3594" width="15.7109375" customWidth="1"/>
    <col min="3595" max="3597" width="0" hidden="1" customWidth="1"/>
    <col min="3598" max="3598" width="15.7109375" customWidth="1"/>
    <col min="3600" max="3600" width="1.7109375" customWidth="1"/>
    <col min="3601" max="3601" width="14.7109375" customWidth="1"/>
    <col min="3602" max="3602" width="1.7109375" customWidth="1"/>
    <col min="3603" max="3603" width="14.7109375" customWidth="1"/>
    <col min="3604" max="3605" width="15.7109375" customWidth="1"/>
    <col min="3822" max="3832" width="0" hidden="1" customWidth="1"/>
    <col min="3833" max="3833" width="3.7109375" customWidth="1"/>
    <col min="3834" max="3835" width="8.7109375" customWidth="1"/>
    <col min="3836" max="3836" width="12.7109375" customWidth="1"/>
    <col min="3837" max="3838" width="15.7109375" customWidth="1"/>
    <col min="3839" max="3839" width="65.7109375" customWidth="1"/>
    <col min="3840" max="3840" width="10.7109375" customWidth="1"/>
    <col min="3841" max="3842" width="14.7109375" customWidth="1"/>
    <col min="3843" max="3843" width="10.7109375" customWidth="1"/>
    <col min="3844" max="3844" width="14.7109375" customWidth="1"/>
    <col min="3845" max="3845" width="15.7109375" customWidth="1"/>
    <col min="3846" max="3846" width="3.7109375" customWidth="1"/>
    <col min="3847" max="3849" width="0" hidden="1" customWidth="1"/>
    <col min="3850" max="3850" width="15.7109375" customWidth="1"/>
    <col min="3851" max="3853" width="0" hidden="1" customWidth="1"/>
    <col min="3854" max="3854" width="15.7109375" customWidth="1"/>
    <col min="3856" max="3856" width="1.7109375" customWidth="1"/>
    <col min="3857" max="3857" width="14.7109375" customWidth="1"/>
    <col min="3858" max="3858" width="1.7109375" customWidth="1"/>
    <col min="3859" max="3859" width="14.7109375" customWidth="1"/>
    <col min="3860" max="3861" width="15.7109375" customWidth="1"/>
    <col min="4078" max="4088" width="0" hidden="1" customWidth="1"/>
    <col min="4089" max="4089" width="3.7109375" customWidth="1"/>
    <col min="4090" max="4091" width="8.7109375" customWidth="1"/>
    <col min="4092" max="4092" width="12.7109375" customWidth="1"/>
    <col min="4093" max="4094" width="15.7109375" customWidth="1"/>
    <col min="4095" max="4095" width="65.7109375" customWidth="1"/>
    <col min="4096" max="4096" width="10.7109375" customWidth="1"/>
    <col min="4097" max="4098" width="14.7109375" customWidth="1"/>
    <col min="4099" max="4099" width="10.7109375" customWidth="1"/>
    <col min="4100" max="4100" width="14.7109375" customWidth="1"/>
    <col min="4101" max="4101" width="15.7109375" customWidth="1"/>
    <col min="4102" max="4102" width="3.7109375" customWidth="1"/>
    <col min="4103" max="4105" width="0" hidden="1" customWidth="1"/>
    <col min="4106" max="4106" width="15.7109375" customWidth="1"/>
    <col min="4107" max="4109" width="0" hidden="1" customWidth="1"/>
    <col min="4110" max="4110" width="15.7109375" customWidth="1"/>
    <col min="4112" max="4112" width="1.7109375" customWidth="1"/>
    <col min="4113" max="4113" width="14.7109375" customWidth="1"/>
    <col min="4114" max="4114" width="1.7109375" customWidth="1"/>
    <col min="4115" max="4115" width="14.7109375" customWidth="1"/>
    <col min="4116" max="4117" width="15.7109375" customWidth="1"/>
    <col min="4334" max="4344" width="0" hidden="1" customWidth="1"/>
    <col min="4345" max="4345" width="3.7109375" customWidth="1"/>
    <col min="4346" max="4347" width="8.7109375" customWidth="1"/>
    <col min="4348" max="4348" width="12.7109375" customWidth="1"/>
    <col min="4349" max="4350" width="15.7109375" customWidth="1"/>
    <col min="4351" max="4351" width="65.7109375" customWidth="1"/>
    <col min="4352" max="4352" width="10.7109375" customWidth="1"/>
    <col min="4353" max="4354" width="14.7109375" customWidth="1"/>
    <col min="4355" max="4355" width="10.7109375" customWidth="1"/>
    <col min="4356" max="4356" width="14.7109375" customWidth="1"/>
    <col min="4357" max="4357" width="15.7109375" customWidth="1"/>
    <col min="4358" max="4358" width="3.7109375" customWidth="1"/>
    <col min="4359" max="4361" width="0" hidden="1" customWidth="1"/>
    <col min="4362" max="4362" width="15.7109375" customWidth="1"/>
    <col min="4363" max="4365" width="0" hidden="1" customWidth="1"/>
    <col min="4366" max="4366" width="15.7109375" customWidth="1"/>
    <col min="4368" max="4368" width="1.7109375" customWidth="1"/>
    <col min="4369" max="4369" width="14.7109375" customWidth="1"/>
    <col min="4370" max="4370" width="1.7109375" customWidth="1"/>
    <col min="4371" max="4371" width="14.7109375" customWidth="1"/>
    <col min="4372" max="4373" width="15.7109375" customWidth="1"/>
    <col min="4590" max="4600" width="0" hidden="1" customWidth="1"/>
    <col min="4601" max="4601" width="3.7109375" customWidth="1"/>
    <col min="4602" max="4603" width="8.7109375" customWidth="1"/>
    <col min="4604" max="4604" width="12.7109375" customWidth="1"/>
    <col min="4605" max="4606" width="15.7109375" customWidth="1"/>
    <col min="4607" max="4607" width="65.7109375" customWidth="1"/>
    <col min="4608" max="4608" width="10.7109375" customWidth="1"/>
    <col min="4609" max="4610" width="14.7109375" customWidth="1"/>
    <col min="4611" max="4611" width="10.7109375" customWidth="1"/>
    <col min="4612" max="4612" width="14.7109375" customWidth="1"/>
    <col min="4613" max="4613" width="15.7109375" customWidth="1"/>
    <col min="4614" max="4614" width="3.7109375" customWidth="1"/>
    <col min="4615" max="4617" width="0" hidden="1" customWidth="1"/>
    <col min="4618" max="4618" width="15.7109375" customWidth="1"/>
    <col min="4619" max="4621" width="0" hidden="1" customWidth="1"/>
    <col min="4622" max="4622" width="15.7109375" customWidth="1"/>
    <col min="4624" max="4624" width="1.7109375" customWidth="1"/>
    <col min="4625" max="4625" width="14.7109375" customWidth="1"/>
    <col min="4626" max="4626" width="1.7109375" customWidth="1"/>
    <col min="4627" max="4627" width="14.7109375" customWidth="1"/>
    <col min="4628" max="4629" width="15.7109375" customWidth="1"/>
    <col min="4846" max="4856" width="0" hidden="1" customWidth="1"/>
    <col min="4857" max="4857" width="3.7109375" customWidth="1"/>
    <col min="4858" max="4859" width="8.7109375" customWidth="1"/>
    <col min="4860" max="4860" width="12.7109375" customWidth="1"/>
    <col min="4861" max="4862" width="15.7109375" customWidth="1"/>
    <col min="4863" max="4863" width="65.7109375" customWidth="1"/>
    <col min="4864" max="4864" width="10.7109375" customWidth="1"/>
    <col min="4865" max="4866" width="14.7109375" customWidth="1"/>
    <col min="4867" max="4867" width="10.7109375" customWidth="1"/>
    <col min="4868" max="4868" width="14.7109375" customWidth="1"/>
    <col min="4869" max="4869" width="15.7109375" customWidth="1"/>
    <col min="4870" max="4870" width="3.7109375" customWidth="1"/>
    <col min="4871" max="4873" width="0" hidden="1" customWidth="1"/>
    <col min="4874" max="4874" width="15.7109375" customWidth="1"/>
    <col min="4875" max="4877" width="0" hidden="1" customWidth="1"/>
    <col min="4878" max="4878" width="15.7109375" customWidth="1"/>
    <col min="4880" max="4880" width="1.7109375" customWidth="1"/>
    <col min="4881" max="4881" width="14.7109375" customWidth="1"/>
    <col min="4882" max="4882" width="1.7109375" customWidth="1"/>
    <col min="4883" max="4883" width="14.7109375" customWidth="1"/>
    <col min="4884" max="4885" width="15.7109375" customWidth="1"/>
    <col min="5102" max="5112" width="0" hidden="1" customWidth="1"/>
    <col min="5113" max="5113" width="3.7109375" customWidth="1"/>
    <col min="5114" max="5115" width="8.7109375" customWidth="1"/>
    <col min="5116" max="5116" width="12.7109375" customWidth="1"/>
    <col min="5117" max="5118" width="15.7109375" customWidth="1"/>
    <col min="5119" max="5119" width="65.7109375" customWidth="1"/>
    <col min="5120" max="5120" width="10.7109375" customWidth="1"/>
    <col min="5121" max="5122" width="14.7109375" customWidth="1"/>
    <col min="5123" max="5123" width="10.7109375" customWidth="1"/>
    <col min="5124" max="5124" width="14.7109375" customWidth="1"/>
    <col min="5125" max="5125" width="15.7109375" customWidth="1"/>
    <col min="5126" max="5126" width="3.7109375" customWidth="1"/>
    <col min="5127" max="5129" width="0" hidden="1" customWidth="1"/>
    <col min="5130" max="5130" width="15.7109375" customWidth="1"/>
    <col min="5131" max="5133" width="0" hidden="1" customWidth="1"/>
    <col min="5134" max="5134" width="15.7109375" customWidth="1"/>
    <col min="5136" max="5136" width="1.7109375" customWidth="1"/>
    <col min="5137" max="5137" width="14.7109375" customWidth="1"/>
    <col min="5138" max="5138" width="1.7109375" customWidth="1"/>
    <col min="5139" max="5139" width="14.7109375" customWidth="1"/>
    <col min="5140" max="5141" width="15.7109375" customWidth="1"/>
    <col min="5358" max="5368" width="0" hidden="1" customWidth="1"/>
    <col min="5369" max="5369" width="3.7109375" customWidth="1"/>
    <col min="5370" max="5371" width="8.7109375" customWidth="1"/>
    <col min="5372" max="5372" width="12.7109375" customWidth="1"/>
    <col min="5373" max="5374" width="15.7109375" customWidth="1"/>
    <col min="5375" max="5375" width="65.7109375" customWidth="1"/>
    <col min="5376" max="5376" width="10.7109375" customWidth="1"/>
    <col min="5377" max="5378" width="14.7109375" customWidth="1"/>
    <col min="5379" max="5379" width="10.7109375" customWidth="1"/>
    <col min="5380" max="5380" width="14.7109375" customWidth="1"/>
    <col min="5381" max="5381" width="15.7109375" customWidth="1"/>
    <col min="5382" max="5382" width="3.7109375" customWidth="1"/>
    <col min="5383" max="5385" width="0" hidden="1" customWidth="1"/>
    <col min="5386" max="5386" width="15.7109375" customWidth="1"/>
    <col min="5387" max="5389" width="0" hidden="1" customWidth="1"/>
    <col min="5390" max="5390" width="15.7109375" customWidth="1"/>
    <col min="5392" max="5392" width="1.7109375" customWidth="1"/>
    <col min="5393" max="5393" width="14.7109375" customWidth="1"/>
    <col min="5394" max="5394" width="1.7109375" customWidth="1"/>
    <col min="5395" max="5395" width="14.7109375" customWidth="1"/>
    <col min="5396" max="5397" width="15.7109375" customWidth="1"/>
    <col min="5614" max="5624" width="0" hidden="1" customWidth="1"/>
    <col min="5625" max="5625" width="3.7109375" customWidth="1"/>
    <col min="5626" max="5627" width="8.7109375" customWidth="1"/>
    <col min="5628" max="5628" width="12.7109375" customWidth="1"/>
    <col min="5629" max="5630" width="15.7109375" customWidth="1"/>
    <col min="5631" max="5631" width="65.7109375" customWidth="1"/>
    <col min="5632" max="5632" width="10.7109375" customWidth="1"/>
    <col min="5633" max="5634" width="14.7109375" customWidth="1"/>
    <col min="5635" max="5635" width="10.7109375" customWidth="1"/>
    <col min="5636" max="5636" width="14.7109375" customWidth="1"/>
    <col min="5637" max="5637" width="15.7109375" customWidth="1"/>
    <col min="5638" max="5638" width="3.7109375" customWidth="1"/>
    <col min="5639" max="5641" width="0" hidden="1" customWidth="1"/>
    <col min="5642" max="5642" width="15.7109375" customWidth="1"/>
    <col min="5643" max="5645" width="0" hidden="1" customWidth="1"/>
    <col min="5646" max="5646" width="15.7109375" customWidth="1"/>
    <col min="5648" max="5648" width="1.7109375" customWidth="1"/>
    <col min="5649" max="5649" width="14.7109375" customWidth="1"/>
    <col min="5650" max="5650" width="1.7109375" customWidth="1"/>
    <col min="5651" max="5651" width="14.7109375" customWidth="1"/>
    <col min="5652" max="5653" width="15.7109375" customWidth="1"/>
    <col min="5870" max="5880" width="0" hidden="1" customWidth="1"/>
    <col min="5881" max="5881" width="3.7109375" customWidth="1"/>
    <col min="5882" max="5883" width="8.7109375" customWidth="1"/>
    <col min="5884" max="5884" width="12.7109375" customWidth="1"/>
    <col min="5885" max="5886" width="15.7109375" customWidth="1"/>
    <col min="5887" max="5887" width="65.7109375" customWidth="1"/>
    <col min="5888" max="5888" width="10.7109375" customWidth="1"/>
    <col min="5889" max="5890" width="14.7109375" customWidth="1"/>
    <col min="5891" max="5891" width="10.7109375" customWidth="1"/>
    <col min="5892" max="5892" width="14.7109375" customWidth="1"/>
    <col min="5893" max="5893" width="15.7109375" customWidth="1"/>
    <col min="5894" max="5894" width="3.7109375" customWidth="1"/>
    <col min="5895" max="5897" width="0" hidden="1" customWidth="1"/>
    <col min="5898" max="5898" width="15.7109375" customWidth="1"/>
    <col min="5899" max="5901" width="0" hidden="1" customWidth="1"/>
    <col min="5902" max="5902" width="15.7109375" customWidth="1"/>
    <col min="5904" max="5904" width="1.7109375" customWidth="1"/>
    <col min="5905" max="5905" width="14.7109375" customWidth="1"/>
    <col min="5906" max="5906" width="1.7109375" customWidth="1"/>
    <col min="5907" max="5907" width="14.7109375" customWidth="1"/>
    <col min="5908" max="5909" width="15.7109375" customWidth="1"/>
    <col min="6126" max="6136" width="0" hidden="1" customWidth="1"/>
    <col min="6137" max="6137" width="3.7109375" customWidth="1"/>
    <col min="6138" max="6139" width="8.7109375" customWidth="1"/>
    <col min="6140" max="6140" width="12.7109375" customWidth="1"/>
    <col min="6141" max="6142" width="15.7109375" customWidth="1"/>
    <col min="6143" max="6143" width="65.7109375" customWidth="1"/>
    <col min="6144" max="6144" width="10.7109375" customWidth="1"/>
    <col min="6145" max="6146" width="14.7109375" customWidth="1"/>
    <col min="6147" max="6147" width="10.7109375" customWidth="1"/>
    <col min="6148" max="6148" width="14.7109375" customWidth="1"/>
    <col min="6149" max="6149" width="15.7109375" customWidth="1"/>
    <col min="6150" max="6150" width="3.7109375" customWidth="1"/>
    <col min="6151" max="6153" width="0" hidden="1" customWidth="1"/>
    <col min="6154" max="6154" width="15.7109375" customWidth="1"/>
    <col min="6155" max="6157" width="0" hidden="1" customWidth="1"/>
    <col min="6158" max="6158" width="15.7109375" customWidth="1"/>
    <col min="6160" max="6160" width="1.7109375" customWidth="1"/>
    <col min="6161" max="6161" width="14.7109375" customWidth="1"/>
    <col min="6162" max="6162" width="1.7109375" customWidth="1"/>
    <col min="6163" max="6163" width="14.7109375" customWidth="1"/>
    <col min="6164" max="6165" width="15.7109375" customWidth="1"/>
    <col min="6382" max="6392" width="0" hidden="1" customWidth="1"/>
    <col min="6393" max="6393" width="3.7109375" customWidth="1"/>
    <col min="6394" max="6395" width="8.7109375" customWidth="1"/>
    <col min="6396" max="6396" width="12.7109375" customWidth="1"/>
    <col min="6397" max="6398" width="15.7109375" customWidth="1"/>
    <col min="6399" max="6399" width="65.7109375" customWidth="1"/>
    <col min="6400" max="6400" width="10.7109375" customWidth="1"/>
    <col min="6401" max="6402" width="14.7109375" customWidth="1"/>
    <col min="6403" max="6403" width="10.7109375" customWidth="1"/>
    <col min="6404" max="6404" width="14.7109375" customWidth="1"/>
    <col min="6405" max="6405" width="15.7109375" customWidth="1"/>
    <col min="6406" max="6406" width="3.7109375" customWidth="1"/>
    <col min="6407" max="6409" width="0" hidden="1" customWidth="1"/>
    <col min="6410" max="6410" width="15.7109375" customWidth="1"/>
    <col min="6411" max="6413" width="0" hidden="1" customWidth="1"/>
    <col min="6414" max="6414" width="15.7109375" customWidth="1"/>
    <col min="6416" max="6416" width="1.7109375" customWidth="1"/>
    <col min="6417" max="6417" width="14.7109375" customWidth="1"/>
    <col min="6418" max="6418" width="1.7109375" customWidth="1"/>
    <col min="6419" max="6419" width="14.7109375" customWidth="1"/>
    <col min="6420" max="6421" width="15.7109375" customWidth="1"/>
    <col min="6638" max="6648" width="0" hidden="1" customWidth="1"/>
    <col min="6649" max="6649" width="3.7109375" customWidth="1"/>
    <col min="6650" max="6651" width="8.7109375" customWidth="1"/>
    <col min="6652" max="6652" width="12.7109375" customWidth="1"/>
    <col min="6653" max="6654" width="15.7109375" customWidth="1"/>
    <col min="6655" max="6655" width="65.7109375" customWidth="1"/>
    <col min="6656" max="6656" width="10.7109375" customWidth="1"/>
    <col min="6657" max="6658" width="14.7109375" customWidth="1"/>
    <col min="6659" max="6659" width="10.7109375" customWidth="1"/>
    <col min="6660" max="6660" width="14.7109375" customWidth="1"/>
    <col min="6661" max="6661" width="15.7109375" customWidth="1"/>
    <col min="6662" max="6662" width="3.7109375" customWidth="1"/>
    <col min="6663" max="6665" width="0" hidden="1" customWidth="1"/>
    <col min="6666" max="6666" width="15.7109375" customWidth="1"/>
    <col min="6667" max="6669" width="0" hidden="1" customWidth="1"/>
    <col min="6670" max="6670" width="15.7109375" customWidth="1"/>
    <col min="6672" max="6672" width="1.7109375" customWidth="1"/>
    <col min="6673" max="6673" width="14.7109375" customWidth="1"/>
    <col min="6674" max="6674" width="1.7109375" customWidth="1"/>
    <col min="6675" max="6675" width="14.7109375" customWidth="1"/>
    <col min="6676" max="6677" width="15.7109375" customWidth="1"/>
    <col min="6894" max="6904" width="0" hidden="1" customWidth="1"/>
    <col min="6905" max="6905" width="3.7109375" customWidth="1"/>
    <col min="6906" max="6907" width="8.7109375" customWidth="1"/>
    <col min="6908" max="6908" width="12.7109375" customWidth="1"/>
    <col min="6909" max="6910" width="15.7109375" customWidth="1"/>
    <col min="6911" max="6911" width="65.7109375" customWidth="1"/>
    <col min="6912" max="6912" width="10.7109375" customWidth="1"/>
    <col min="6913" max="6914" width="14.7109375" customWidth="1"/>
    <col min="6915" max="6915" width="10.7109375" customWidth="1"/>
    <col min="6916" max="6916" width="14.7109375" customWidth="1"/>
    <col min="6917" max="6917" width="15.7109375" customWidth="1"/>
    <col min="6918" max="6918" width="3.7109375" customWidth="1"/>
    <col min="6919" max="6921" width="0" hidden="1" customWidth="1"/>
    <col min="6922" max="6922" width="15.7109375" customWidth="1"/>
    <col min="6923" max="6925" width="0" hidden="1" customWidth="1"/>
    <col min="6926" max="6926" width="15.7109375" customWidth="1"/>
    <col min="6928" max="6928" width="1.7109375" customWidth="1"/>
    <col min="6929" max="6929" width="14.7109375" customWidth="1"/>
    <col min="6930" max="6930" width="1.7109375" customWidth="1"/>
    <col min="6931" max="6931" width="14.7109375" customWidth="1"/>
    <col min="6932" max="6933" width="15.7109375" customWidth="1"/>
    <col min="7150" max="7160" width="0" hidden="1" customWidth="1"/>
    <col min="7161" max="7161" width="3.7109375" customWidth="1"/>
    <col min="7162" max="7163" width="8.7109375" customWidth="1"/>
    <col min="7164" max="7164" width="12.7109375" customWidth="1"/>
    <col min="7165" max="7166" width="15.7109375" customWidth="1"/>
    <col min="7167" max="7167" width="65.7109375" customWidth="1"/>
    <col min="7168" max="7168" width="10.7109375" customWidth="1"/>
    <col min="7169" max="7170" width="14.7109375" customWidth="1"/>
    <col min="7171" max="7171" width="10.7109375" customWidth="1"/>
    <col min="7172" max="7172" width="14.7109375" customWidth="1"/>
    <col min="7173" max="7173" width="15.7109375" customWidth="1"/>
    <col min="7174" max="7174" width="3.7109375" customWidth="1"/>
    <col min="7175" max="7177" width="0" hidden="1" customWidth="1"/>
    <col min="7178" max="7178" width="15.7109375" customWidth="1"/>
    <col min="7179" max="7181" width="0" hidden="1" customWidth="1"/>
    <col min="7182" max="7182" width="15.7109375" customWidth="1"/>
    <col min="7184" max="7184" width="1.7109375" customWidth="1"/>
    <col min="7185" max="7185" width="14.7109375" customWidth="1"/>
    <col min="7186" max="7186" width="1.7109375" customWidth="1"/>
    <col min="7187" max="7187" width="14.7109375" customWidth="1"/>
    <col min="7188" max="7189" width="15.7109375" customWidth="1"/>
    <col min="7406" max="7416" width="0" hidden="1" customWidth="1"/>
    <col min="7417" max="7417" width="3.7109375" customWidth="1"/>
    <col min="7418" max="7419" width="8.7109375" customWidth="1"/>
    <col min="7420" max="7420" width="12.7109375" customWidth="1"/>
    <col min="7421" max="7422" width="15.7109375" customWidth="1"/>
    <col min="7423" max="7423" width="65.7109375" customWidth="1"/>
    <col min="7424" max="7424" width="10.7109375" customWidth="1"/>
    <col min="7425" max="7426" width="14.7109375" customWidth="1"/>
    <col min="7427" max="7427" width="10.7109375" customWidth="1"/>
    <col min="7428" max="7428" width="14.7109375" customWidth="1"/>
    <col min="7429" max="7429" width="15.7109375" customWidth="1"/>
    <col min="7430" max="7430" width="3.7109375" customWidth="1"/>
    <col min="7431" max="7433" width="0" hidden="1" customWidth="1"/>
    <col min="7434" max="7434" width="15.7109375" customWidth="1"/>
    <col min="7435" max="7437" width="0" hidden="1" customWidth="1"/>
    <col min="7438" max="7438" width="15.7109375" customWidth="1"/>
    <col min="7440" max="7440" width="1.7109375" customWidth="1"/>
    <col min="7441" max="7441" width="14.7109375" customWidth="1"/>
    <col min="7442" max="7442" width="1.7109375" customWidth="1"/>
    <col min="7443" max="7443" width="14.7109375" customWidth="1"/>
    <col min="7444" max="7445" width="15.7109375" customWidth="1"/>
    <col min="7662" max="7672" width="0" hidden="1" customWidth="1"/>
    <col min="7673" max="7673" width="3.7109375" customWidth="1"/>
    <col min="7674" max="7675" width="8.7109375" customWidth="1"/>
    <col min="7676" max="7676" width="12.7109375" customWidth="1"/>
    <col min="7677" max="7678" width="15.7109375" customWidth="1"/>
    <col min="7679" max="7679" width="65.7109375" customWidth="1"/>
    <col min="7680" max="7680" width="10.7109375" customWidth="1"/>
    <col min="7681" max="7682" width="14.7109375" customWidth="1"/>
    <col min="7683" max="7683" width="10.7109375" customWidth="1"/>
    <col min="7684" max="7684" width="14.7109375" customWidth="1"/>
    <col min="7685" max="7685" width="15.7109375" customWidth="1"/>
    <col min="7686" max="7686" width="3.7109375" customWidth="1"/>
    <col min="7687" max="7689" width="0" hidden="1" customWidth="1"/>
    <col min="7690" max="7690" width="15.7109375" customWidth="1"/>
    <col min="7691" max="7693" width="0" hidden="1" customWidth="1"/>
    <col min="7694" max="7694" width="15.7109375" customWidth="1"/>
    <col min="7696" max="7696" width="1.7109375" customWidth="1"/>
    <col min="7697" max="7697" width="14.7109375" customWidth="1"/>
    <col min="7698" max="7698" width="1.7109375" customWidth="1"/>
    <col min="7699" max="7699" width="14.7109375" customWidth="1"/>
    <col min="7700" max="7701" width="15.7109375" customWidth="1"/>
    <col min="7918" max="7928" width="0" hidden="1" customWidth="1"/>
    <col min="7929" max="7929" width="3.7109375" customWidth="1"/>
    <col min="7930" max="7931" width="8.7109375" customWidth="1"/>
    <col min="7932" max="7932" width="12.7109375" customWidth="1"/>
    <col min="7933" max="7934" width="15.7109375" customWidth="1"/>
    <col min="7935" max="7935" width="65.7109375" customWidth="1"/>
    <col min="7936" max="7936" width="10.7109375" customWidth="1"/>
    <col min="7937" max="7938" width="14.7109375" customWidth="1"/>
    <col min="7939" max="7939" width="10.7109375" customWidth="1"/>
    <col min="7940" max="7940" width="14.7109375" customWidth="1"/>
    <col min="7941" max="7941" width="15.7109375" customWidth="1"/>
    <col min="7942" max="7942" width="3.7109375" customWidth="1"/>
    <col min="7943" max="7945" width="0" hidden="1" customWidth="1"/>
    <col min="7946" max="7946" width="15.7109375" customWidth="1"/>
    <col min="7947" max="7949" width="0" hidden="1" customWidth="1"/>
    <col min="7950" max="7950" width="15.7109375" customWidth="1"/>
    <col min="7952" max="7952" width="1.7109375" customWidth="1"/>
    <col min="7953" max="7953" width="14.7109375" customWidth="1"/>
    <col min="7954" max="7954" width="1.7109375" customWidth="1"/>
    <col min="7955" max="7955" width="14.7109375" customWidth="1"/>
    <col min="7956" max="7957" width="15.7109375" customWidth="1"/>
    <col min="8174" max="8184" width="0" hidden="1" customWidth="1"/>
    <col min="8185" max="8185" width="3.7109375" customWidth="1"/>
    <col min="8186" max="8187" width="8.7109375" customWidth="1"/>
    <col min="8188" max="8188" width="12.7109375" customWidth="1"/>
    <col min="8189" max="8190" width="15.7109375" customWidth="1"/>
    <col min="8191" max="8191" width="65.7109375" customWidth="1"/>
    <col min="8192" max="8192" width="10.7109375" customWidth="1"/>
    <col min="8193" max="8194" width="14.7109375" customWidth="1"/>
    <col min="8195" max="8195" width="10.7109375" customWidth="1"/>
    <col min="8196" max="8196" width="14.7109375" customWidth="1"/>
    <col min="8197" max="8197" width="15.7109375" customWidth="1"/>
    <col min="8198" max="8198" width="3.7109375" customWidth="1"/>
    <col min="8199" max="8201" width="0" hidden="1" customWidth="1"/>
    <col min="8202" max="8202" width="15.7109375" customWidth="1"/>
    <col min="8203" max="8205" width="0" hidden="1" customWidth="1"/>
    <col min="8206" max="8206" width="15.7109375" customWidth="1"/>
    <col min="8208" max="8208" width="1.7109375" customWidth="1"/>
    <col min="8209" max="8209" width="14.7109375" customWidth="1"/>
    <col min="8210" max="8210" width="1.7109375" customWidth="1"/>
    <col min="8211" max="8211" width="14.7109375" customWidth="1"/>
    <col min="8212" max="8213" width="15.7109375" customWidth="1"/>
    <col min="8430" max="8440" width="0" hidden="1" customWidth="1"/>
    <col min="8441" max="8441" width="3.7109375" customWidth="1"/>
    <col min="8442" max="8443" width="8.7109375" customWidth="1"/>
    <col min="8444" max="8444" width="12.7109375" customWidth="1"/>
    <col min="8445" max="8446" width="15.7109375" customWidth="1"/>
    <col min="8447" max="8447" width="65.7109375" customWidth="1"/>
    <col min="8448" max="8448" width="10.7109375" customWidth="1"/>
    <col min="8449" max="8450" width="14.7109375" customWidth="1"/>
    <col min="8451" max="8451" width="10.7109375" customWidth="1"/>
    <col min="8452" max="8452" width="14.7109375" customWidth="1"/>
    <col min="8453" max="8453" width="15.7109375" customWidth="1"/>
    <col min="8454" max="8454" width="3.7109375" customWidth="1"/>
    <col min="8455" max="8457" width="0" hidden="1" customWidth="1"/>
    <col min="8458" max="8458" width="15.7109375" customWidth="1"/>
    <col min="8459" max="8461" width="0" hidden="1" customWidth="1"/>
    <col min="8462" max="8462" width="15.7109375" customWidth="1"/>
    <col min="8464" max="8464" width="1.7109375" customWidth="1"/>
    <col min="8465" max="8465" width="14.7109375" customWidth="1"/>
    <col min="8466" max="8466" width="1.7109375" customWidth="1"/>
    <col min="8467" max="8467" width="14.7109375" customWidth="1"/>
    <col min="8468" max="8469" width="15.7109375" customWidth="1"/>
    <col min="8686" max="8696" width="0" hidden="1" customWidth="1"/>
    <col min="8697" max="8697" width="3.7109375" customWidth="1"/>
    <col min="8698" max="8699" width="8.7109375" customWidth="1"/>
    <col min="8700" max="8700" width="12.7109375" customWidth="1"/>
    <col min="8701" max="8702" width="15.7109375" customWidth="1"/>
    <col min="8703" max="8703" width="65.7109375" customWidth="1"/>
    <col min="8704" max="8704" width="10.7109375" customWidth="1"/>
    <col min="8705" max="8706" width="14.7109375" customWidth="1"/>
    <col min="8707" max="8707" width="10.7109375" customWidth="1"/>
    <col min="8708" max="8708" width="14.7109375" customWidth="1"/>
    <col min="8709" max="8709" width="15.7109375" customWidth="1"/>
    <col min="8710" max="8710" width="3.7109375" customWidth="1"/>
    <col min="8711" max="8713" width="0" hidden="1" customWidth="1"/>
    <col min="8714" max="8714" width="15.7109375" customWidth="1"/>
    <col min="8715" max="8717" width="0" hidden="1" customWidth="1"/>
    <col min="8718" max="8718" width="15.7109375" customWidth="1"/>
    <col min="8720" max="8720" width="1.7109375" customWidth="1"/>
    <col min="8721" max="8721" width="14.7109375" customWidth="1"/>
    <col min="8722" max="8722" width="1.7109375" customWidth="1"/>
    <col min="8723" max="8723" width="14.7109375" customWidth="1"/>
    <col min="8724" max="8725" width="15.7109375" customWidth="1"/>
    <col min="8942" max="8952" width="0" hidden="1" customWidth="1"/>
    <col min="8953" max="8953" width="3.7109375" customWidth="1"/>
    <col min="8954" max="8955" width="8.7109375" customWidth="1"/>
    <col min="8956" max="8956" width="12.7109375" customWidth="1"/>
    <col min="8957" max="8958" width="15.7109375" customWidth="1"/>
    <col min="8959" max="8959" width="65.7109375" customWidth="1"/>
    <col min="8960" max="8960" width="10.7109375" customWidth="1"/>
    <col min="8961" max="8962" width="14.7109375" customWidth="1"/>
    <col min="8963" max="8963" width="10.7109375" customWidth="1"/>
    <col min="8964" max="8964" width="14.7109375" customWidth="1"/>
    <col min="8965" max="8965" width="15.7109375" customWidth="1"/>
    <col min="8966" max="8966" width="3.7109375" customWidth="1"/>
    <col min="8967" max="8969" width="0" hidden="1" customWidth="1"/>
    <col min="8970" max="8970" width="15.7109375" customWidth="1"/>
    <col min="8971" max="8973" width="0" hidden="1" customWidth="1"/>
    <col min="8974" max="8974" width="15.7109375" customWidth="1"/>
    <col min="8976" max="8976" width="1.7109375" customWidth="1"/>
    <col min="8977" max="8977" width="14.7109375" customWidth="1"/>
    <col min="8978" max="8978" width="1.7109375" customWidth="1"/>
    <col min="8979" max="8979" width="14.7109375" customWidth="1"/>
    <col min="8980" max="8981" width="15.7109375" customWidth="1"/>
    <col min="9198" max="9208" width="0" hidden="1" customWidth="1"/>
    <col min="9209" max="9209" width="3.7109375" customWidth="1"/>
    <col min="9210" max="9211" width="8.7109375" customWidth="1"/>
    <col min="9212" max="9212" width="12.7109375" customWidth="1"/>
    <col min="9213" max="9214" width="15.7109375" customWidth="1"/>
    <col min="9215" max="9215" width="65.7109375" customWidth="1"/>
    <col min="9216" max="9216" width="10.7109375" customWidth="1"/>
    <col min="9217" max="9218" width="14.7109375" customWidth="1"/>
    <col min="9219" max="9219" width="10.7109375" customWidth="1"/>
    <col min="9220" max="9220" width="14.7109375" customWidth="1"/>
    <col min="9221" max="9221" width="15.7109375" customWidth="1"/>
    <col min="9222" max="9222" width="3.7109375" customWidth="1"/>
    <col min="9223" max="9225" width="0" hidden="1" customWidth="1"/>
    <col min="9226" max="9226" width="15.7109375" customWidth="1"/>
    <col min="9227" max="9229" width="0" hidden="1" customWidth="1"/>
    <col min="9230" max="9230" width="15.7109375" customWidth="1"/>
    <col min="9232" max="9232" width="1.7109375" customWidth="1"/>
    <col min="9233" max="9233" width="14.7109375" customWidth="1"/>
    <col min="9234" max="9234" width="1.7109375" customWidth="1"/>
    <col min="9235" max="9235" width="14.7109375" customWidth="1"/>
    <col min="9236" max="9237" width="15.7109375" customWidth="1"/>
    <col min="9454" max="9464" width="0" hidden="1" customWidth="1"/>
    <col min="9465" max="9465" width="3.7109375" customWidth="1"/>
    <col min="9466" max="9467" width="8.7109375" customWidth="1"/>
    <col min="9468" max="9468" width="12.7109375" customWidth="1"/>
    <col min="9469" max="9470" width="15.7109375" customWidth="1"/>
    <col min="9471" max="9471" width="65.7109375" customWidth="1"/>
    <col min="9472" max="9472" width="10.7109375" customWidth="1"/>
    <col min="9473" max="9474" width="14.7109375" customWidth="1"/>
    <col min="9475" max="9475" width="10.7109375" customWidth="1"/>
    <col min="9476" max="9476" width="14.7109375" customWidth="1"/>
    <col min="9477" max="9477" width="15.7109375" customWidth="1"/>
    <col min="9478" max="9478" width="3.7109375" customWidth="1"/>
    <col min="9479" max="9481" width="0" hidden="1" customWidth="1"/>
    <col min="9482" max="9482" width="15.7109375" customWidth="1"/>
    <col min="9483" max="9485" width="0" hidden="1" customWidth="1"/>
    <col min="9486" max="9486" width="15.7109375" customWidth="1"/>
    <col min="9488" max="9488" width="1.7109375" customWidth="1"/>
    <col min="9489" max="9489" width="14.7109375" customWidth="1"/>
    <col min="9490" max="9490" width="1.7109375" customWidth="1"/>
    <col min="9491" max="9491" width="14.7109375" customWidth="1"/>
    <col min="9492" max="9493" width="15.7109375" customWidth="1"/>
    <col min="9710" max="9720" width="0" hidden="1" customWidth="1"/>
    <col min="9721" max="9721" width="3.7109375" customWidth="1"/>
    <col min="9722" max="9723" width="8.7109375" customWidth="1"/>
    <col min="9724" max="9724" width="12.7109375" customWidth="1"/>
    <col min="9725" max="9726" width="15.7109375" customWidth="1"/>
    <col min="9727" max="9727" width="65.7109375" customWidth="1"/>
    <col min="9728" max="9728" width="10.7109375" customWidth="1"/>
    <col min="9729" max="9730" width="14.7109375" customWidth="1"/>
    <col min="9731" max="9731" width="10.7109375" customWidth="1"/>
    <col min="9732" max="9732" width="14.7109375" customWidth="1"/>
    <col min="9733" max="9733" width="15.7109375" customWidth="1"/>
    <col min="9734" max="9734" width="3.7109375" customWidth="1"/>
    <col min="9735" max="9737" width="0" hidden="1" customWidth="1"/>
    <col min="9738" max="9738" width="15.7109375" customWidth="1"/>
    <col min="9739" max="9741" width="0" hidden="1" customWidth="1"/>
    <col min="9742" max="9742" width="15.7109375" customWidth="1"/>
    <col min="9744" max="9744" width="1.7109375" customWidth="1"/>
    <col min="9745" max="9745" width="14.7109375" customWidth="1"/>
    <col min="9746" max="9746" width="1.7109375" customWidth="1"/>
    <col min="9747" max="9747" width="14.7109375" customWidth="1"/>
    <col min="9748" max="9749" width="15.7109375" customWidth="1"/>
    <col min="9966" max="9976" width="0" hidden="1" customWidth="1"/>
    <col min="9977" max="9977" width="3.7109375" customWidth="1"/>
    <col min="9978" max="9979" width="8.7109375" customWidth="1"/>
    <col min="9980" max="9980" width="12.7109375" customWidth="1"/>
    <col min="9981" max="9982" width="15.7109375" customWidth="1"/>
    <col min="9983" max="9983" width="65.7109375" customWidth="1"/>
    <col min="9984" max="9984" width="10.7109375" customWidth="1"/>
    <col min="9985" max="9986" width="14.7109375" customWidth="1"/>
    <col min="9987" max="9987" width="10.7109375" customWidth="1"/>
    <col min="9988" max="9988" width="14.7109375" customWidth="1"/>
    <col min="9989" max="9989" width="15.7109375" customWidth="1"/>
    <col min="9990" max="9990" width="3.7109375" customWidth="1"/>
    <col min="9991" max="9993" width="0" hidden="1" customWidth="1"/>
    <col min="9994" max="9994" width="15.7109375" customWidth="1"/>
    <col min="9995" max="9997" width="0" hidden="1" customWidth="1"/>
    <col min="9998" max="9998" width="15.7109375" customWidth="1"/>
    <col min="10000" max="10000" width="1.7109375" customWidth="1"/>
    <col min="10001" max="10001" width="14.7109375" customWidth="1"/>
    <col min="10002" max="10002" width="1.7109375" customWidth="1"/>
    <col min="10003" max="10003" width="14.7109375" customWidth="1"/>
    <col min="10004" max="10005" width="15.7109375" customWidth="1"/>
    <col min="10222" max="10232" width="0" hidden="1" customWidth="1"/>
    <col min="10233" max="10233" width="3.7109375" customWidth="1"/>
    <col min="10234" max="10235" width="8.7109375" customWidth="1"/>
    <col min="10236" max="10236" width="12.7109375" customWidth="1"/>
    <col min="10237" max="10238" width="15.7109375" customWidth="1"/>
    <col min="10239" max="10239" width="65.7109375" customWidth="1"/>
    <col min="10240" max="10240" width="10.7109375" customWidth="1"/>
    <col min="10241" max="10242" width="14.7109375" customWidth="1"/>
    <col min="10243" max="10243" width="10.7109375" customWidth="1"/>
    <col min="10244" max="10244" width="14.7109375" customWidth="1"/>
    <col min="10245" max="10245" width="15.7109375" customWidth="1"/>
    <col min="10246" max="10246" width="3.7109375" customWidth="1"/>
    <col min="10247" max="10249" width="0" hidden="1" customWidth="1"/>
    <col min="10250" max="10250" width="15.7109375" customWidth="1"/>
    <col min="10251" max="10253" width="0" hidden="1" customWidth="1"/>
    <col min="10254" max="10254" width="15.7109375" customWidth="1"/>
    <col min="10256" max="10256" width="1.7109375" customWidth="1"/>
    <col min="10257" max="10257" width="14.7109375" customWidth="1"/>
    <col min="10258" max="10258" width="1.7109375" customWidth="1"/>
    <col min="10259" max="10259" width="14.7109375" customWidth="1"/>
    <col min="10260" max="10261" width="15.7109375" customWidth="1"/>
    <col min="10478" max="10488" width="0" hidden="1" customWidth="1"/>
    <col min="10489" max="10489" width="3.7109375" customWidth="1"/>
    <col min="10490" max="10491" width="8.7109375" customWidth="1"/>
    <col min="10492" max="10492" width="12.7109375" customWidth="1"/>
    <col min="10493" max="10494" width="15.7109375" customWidth="1"/>
    <col min="10495" max="10495" width="65.7109375" customWidth="1"/>
    <col min="10496" max="10496" width="10.7109375" customWidth="1"/>
    <col min="10497" max="10498" width="14.7109375" customWidth="1"/>
    <col min="10499" max="10499" width="10.7109375" customWidth="1"/>
    <col min="10500" max="10500" width="14.7109375" customWidth="1"/>
    <col min="10501" max="10501" width="15.7109375" customWidth="1"/>
    <col min="10502" max="10502" width="3.7109375" customWidth="1"/>
    <col min="10503" max="10505" width="0" hidden="1" customWidth="1"/>
    <col min="10506" max="10506" width="15.7109375" customWidth="1"/>
    <col min="10507" max="10509" width="0" hidden="1" customWidth="1"/>
    <col min="10510" max="10510" width="15.7109375" customWidth="1"/>
    <col min="10512" max="10512" width="1.7109375" customWidth="1"/>
    <col min="10513" max="10513" width="14.7109375" customWidth="1"/>
    <col min="10514" max="10514" width="1.7109375" customWidth="1"/>
    <col min="10515" max="10515" width="14.7109375" customWidth="1"/>
    <col min="10516" max="10517" width="15.7109375" customWidth="1"/>
    <col min="10734" max="10744" width="0" hidden="1" customWidth="1"/>
    <col min="10745" max="10745" width="3.7109375" customWidth="1"/>
    <col min="10746" max="10747" width="8.7109375" customWidth="1"/>
    <col min="10748" max="10748" width="12.7109375" customWidth="1"/>
    <col min="10749" max="10750" width="15.7109375" customWidth="1"/>
    <col min="10751" max="10751" width="65.7109375" customWidth="1"/>
    <col min="10752" max="10752" width="10.7109375" customWidth="1"/>
    <col min="10753" max="10754" width="14.7109375" customWidth="1"/>
    <col min="10755" max="10755" width="10.7109375" customWidth="1"/>
    <col min="10756" max="10756" width="14.7109375" customWidth="1"/>
    <col min="10757" max="10757" width="15.7109375" customWidth="1"/>
    <col min="10758" max="10758" width="3.7109375" customWidth="1"/>
    <col min="10759" max="10761" width="0" hidden="1" customWidth="1"/>
    <col min="10762" max="10762" width="15.7109375" customWidth="1"/>
    <col min="10763" max="10765" width="0" hidden="1" customWidth="1"/>
    <col min="10766" max="10766" width="15.7109375" customWidth="1"/>
    <col min="10768" max="10768" width="1.7109375" customWidth="1"/>
    <col min="10769" max="10769" width="14.7109375" customWidth="1"/>
    <col min="10770" max="10770" width="1.7109375" customWidth="1"/>
    <col min="10771" max="10771" width="14.7109375" customWidth="1"/>
    <col min="10772" max="10773" width="15.7109375" customWidth="1"/>
    <col min="10990" max="11000" width="0" hidden="1" customWidth="1"/>
    <col min="11001" max="11001" width="3.7109375" customWidth="1"/>
    <col min="11002" max="11003" width="8.7109375" customWidth="1"/>
    <col min="11004" max="11004" width="12.7109375" customWidth="1"/>
    <col min="11005" max="11006" width="15.7109375" customWidth="1"/>
    <col min="11007" max="11007" width="65.7109375" customWidth="1"/>
    <col min="11008" max="11008" width="10.7109375" customWidth="1"/>
    <col min="11009" max="11010" width="14.7109375" customWidth="1"/>
    <col min="11011" max="11011" width="10.7109375" customWidth="1"/>
    <col min="11012" max="11012" width="14.7109375" customWidth="1"/>
    <col min="11013" max="11013" width="15.7109375" customWidth="1"/>
    <col min="11014" max="11014" width="3.7109375" customWidth="1"/>
    <col min="11015" max="11017" width="0" hidden="1" customWidth="1"/>
    <col min="11018" max="11018" width="15.7109375" customWidth="1"/>
    <col min="11019" max="11021" width="0" hidden="1" customWidth="1"/>
    <col min="11022" max="11022" width="15.7109375" customWidth="1"/>
    <col min="11024" max="11024" width="1.7109375" customWidth="1"/>
    <col min="11025" max="11025" width="14.7109375" customWidth="1"/>
    <col min="11026" max="11026" width="1.7109375" customWidth="1"/>
    <col min="11027" max="11027" width="14.7109375" customWidth="1"/>
    <col min="11028" max="11029" width="15.7109375" customWidth="1"/>
    <col min="11246" max="11256" width="0" hidden="1" customWidth="1"/>
    <col min="11257" max="11257" width="3.7109375" customWidth="1"/>
    <col min="11258" max="11259" width="8.7109375" customWidth="1"/>
    <col min="11260" max="11260" width="12.7109375" customWidth="1"/>
    <col min="11261" max="11262" width="15.7109375" customWidth="1"/>
    <col min="11263" max="11263" width="65.7109375" customWidth="1"/>
    <col min="11264" max="11264" width="10.7109375" customWidth="1"/>
    <col min="11265" max="11266" width="14.7109375" customWidth="1"/>
    <col min="11267" max="11267" width="10.7109375" customWidth="1"/>
    <col min="11268" max="11268" width="14.7109375" customWidth="1"/>
    <col min="11269" max="11269" width="15.7109375" customWidth="1"/>
    <col min="11270" max="11270" width="3.7109375" customWidth="1"/>
    <col min="11271" max="11273" width="0" hidden="1" customWidth="1"/>
    <col min="11274" max="11274" width="15.7109375" customWidth="1"/>
    <col min="11275" max="11277" width="0" hidden="1" customWidth="1"/>
    <col min="11278" max="11278" width="15.7109375" customWidth="1"/>
    <col min="11280" max="11280" width="1.7109375" customWidth="1"/>
    <col min="11281" max="11281" width="14.7109375" customWidth="1"/>
    <col min="11282" max="11282" width="1.7109375" customWidth="1"/>
    <col min="11283" max="11283" width="14.7109375" customWidth="1"/>
    <col min="11284" max="11285" width="15.7109375" customWidth="1"/>
    <col min="11502" max="11512" width="0" hidden="1" customWidth="1"/>
    <col min="11513" max="11513" width="3.7109375" customWidth="1"/>
    <col min="11514" max="11515" width="8.7109375" customWidth="1"/>
    <col min="11516" max="11516" width="12.7109375" customWidth="1"/>
    <col min="11517" max="11518" width="15.7109375" customWidth="1"/>
    <col min="11519" max="11519" width="65.7109375" customWidth="1"/>
    <col min="11520" max="11520" width="10.7109375" customWidth="1"/>
    <col min="11521" max="11522" width="14.7109375" customWidth="1"/>
    <col min="11523" max="11523" width="10.7109375" customWidth="1"/>
    <col min="11524" max="11524" width="14.7109375" customWidth="1"/>
    <col min="11525" max="11525" width="15.7109375" customWidth="1"/>
    <col min="11526" max="11526" width="3.7109375" customWidth="1"/>
    <col min="11527" max="11529" width="0" hidden="1" customWidth="1"/>
    <col min="11530" max="11530" width="15.7109375" customWidth="1"/>
    <col min="11531" max="11533" width="0" hidden="1" customWidth="1"/>
    <col min="11534" max="11534" width="15.7109375" customWidth="1"/>
    <col min="11536" max="11536" width="1.7109375" customWidth="1"/>
    <col min="11537" max="11537" width="14.7109375" customWidth="1"/>
    <col min="11538" max="11538" width="1.7109375" customWidth="1"/>
    <col min="11539" max="11539" width="14.7109375" customWidth="1"/>
    <col min="11540" max="11541" width="15.7109375" customWidth="1"/>
    <col min="11758" max="11768" width="0" hidden="1" customWidth="1"/>
    <col min="11769" max="11769" width="3.7109375" customWidth="1"/>
    <col min="11770" max="11771" width="8.7109375" customWidth="1"/>
    <col min="11772" max="11772" width="12.7109375" customWidth="1"/>
    <col min="11773" max="11774" width="15.7109375" customWidth="1"/>
    <col min="11775" max="11775" width="65.7109375" customWidth="1"/>
    <col min="11776" max="11776" width="10.7109375" customWidth="1"/>
    <col min="11777" max="11778" width="14.7109375" customWidth="1"/>
    <col min="11779" max="11779" width="10.7109375" customWidth="1"/>
    <col min="11780" max="11780" width="14.7109375" customWidth="1"/>
    <col min="11781" max="11781" width="15.7109375" customWidth="1"/>
    <col min="11782" max="11782" width="3.7109375" customWidth="1"/>
    <col min="11783" max="11785" width="0" hidden="1" customWidth="1"/>
    <col min="11786" max="11786" width="15.7109375" customWidth="1"/>
    <col min="11787" max="11789" width="0" hidden="1" customWidth="1"/>
    <col min="11790" max="11790" width="15.7109375" customWidth="1"/>
    <col min="11792" max="11792" width="1.7109375" customWidth="1"/>
    <col min="11793" max="11793" width="14.7109375" customWidth="1"/>
    <col min="11794" max="11794" width="1.7109375" customWidth="1"/>
    <col min="11795" max="11795" width="14.7109375" customWidth="1"/>
    <col min="11796" max="11797" width="15.7109375" customWidth="1"/>
    <col min="12014" max="12024" width="0" hidden="1" customWidth="1"/>
    <col min="12025" max="12025" width="3.7109375" customWidth="1"/>
    <col min="12026" max="12027" width="8.7109375" customWidth="1"/>
    <col min="12028" max="12028" width="12.7109375" customWidth="1"/>
    <col min="12029" max="12030" width="15.7109375" customWidth="1"/>
    <col min="12031" max="12031" width="65.7109375" customWidth="1"/>
    <col min="12032" max="12032" width="10.7109375" customWidth="1"/>
    <col min="12033" max="12034" width="14.7109375" customWidth="1"/>
    <col min="12035" max="12035" width="10.7109375" customWidth="1"/>
    <col min="12036" max="12036" width="14.7109375" customWidth="1"/>
    <col min="12037" max="12037" width="15.7109375" customWidth="1"/>
    <col min="12038" max="12038" width="3.7109375" customWidth="1"/>
    <col min="12039" max="12041" width="0" hidden="1" customWidth="1"/>
    <col min="12042" max="12042" width="15.7109375" customWidth="1"/>
    <col min="12043" max="12045" width="0" hidden="1" customWidth="1"/>
    <col min="12046" max="12046" width="15.7109375" customWidth="1"/>
    <col min="12048" max="12048" width="1.7109375" customWidth="1"/>
    <col min="12049" max="12049" width="14.7109375" customWidth="1"/>
    <col min="12050" max="12050" width="1.7109375" customWidth="1"/>
    <col min="12051" max="12051" width="14.7109375" customWidth="1"/>
    <col min="12052" max="12053" width="15.7109375" customWidth="1"/>
    <col min="12270" max="12280" width="0" hidden="1" customWidth="1"/>
    <col min="12281" max="12281" width="3.7109375" customWidth="1"/>
    <col min="12282" max="12283" width="8.7109375" customWidth="1"/>
    <col min="12284" max="12284" width="12.7109375" customWidth="1"/>
    <col min="12285" max="12286" width="15.7109375" customWidth="1"/>
    <col min="12287" max="12287" width="65.7109375" customWidth="1"/>
    <col min="12288" max="12288" width="10.7109375" customWidth="1"/>
    <col min="12289" max="12290" width="14.7109375" customWidth="1"/>
    <col min="12291" max="12291" width="10.7109375" customWidth="1"/>
    <col min="12292" max="12292" width="14.7109375" customWidth="1"/>
    <col min="12293" max="12293" width="15.7109375" customWidth="1"/>
    <col min="12294" max="12294" width="3.7109375" customWidth="1"/>
    <col min="12295" max="12297" width="0" hidden="1" customWidth="1"/>
    <col min="12298" max="12298" width="15.7109375" customWidth="1"/>
    <col min="12299" max="12301" width="0" hidden="1" customWidth="1"/>
    <col min="12302" max="12302" width="15.7109375" customWidth="1"/>
    <col min="12304" max="12304" width="1.7109375" customWidth="1"/>
    <col min="12305" max="12305" width="14.7109375" customWidth="1"/>
    <col min="12306" max="12306" width="1.7109375" customWidth="1"/>
    <col min="12307" max="12307" width="14.7109375" customWidth="1"/>
    <col min="12308" max="12309" width="15.7109375" customWidth="1"/>
    <col min="12526" max="12536" width="0" hidden="1" customWidth="1"/>
    <col min="12537" max="12537" width="3.7109375" customWidth="1"/>
    <col min="12538" max="12539" width="8.7109375" customWidth="1"/>
    <col min="12540" max="12540" width="12.7109375" customWidth="1"/>
    <col min="12541" max="12542" width="15.7109375" customWidth="1"/>
    <col min="12543" max="12543" width="65.7109375" customWidth="1"/>
    <col min="12544" max="12544" width="10.7109375" customWidth="1"/>
    <col min="12545" max="12546" width="14.7109375" customWidth="1"/>
    <col min="12547" max="12547" width="10.7109375" customWidth="1"/>
    <col min="12548" max="12548" width="14.7109375" customWidth="1"/>
    <col min="12549" max="12549" width="15.7109375" customWidth="1"/>
    <col min="12550" max="12550" width="3.7109375" customWidth="1"/>
    <col min="12551" max="12553" width="0" hidden="1" customWidth="1"/>
    <col min="12554" max="12554" width="15.7109375" customWidth="1"/>
    <col min="12555" max="12557" width="0" hidden="1" customWidth="1"/>
    <col min="12558" max="12558" width="15.7109375" customWidth="1"/>
    <col min="12560" max="12560" width="1.7109375" customWidth="1"/>
    <col min="12561" max="12561" width="14.7109375" customWidth="1"/>
    <col min="12562" max="12562" width="1.7109375" customWidth="1"/>
    <col min="12563" max="12563" width="14.7109375" customWidth="1"/>
    <col min="12564" max="12565" width="15.7109375" customWidth="1"/>
    <col min="12782" max="12792" width="0" hidden="1" customWidth="1"/>
    <col min="12793" max="12793" width="3.7109375" customWidth="1"/>
    <col min="12794" max="12795" width="8.7109375" customWidth="1"/>
    <col min="12796" max="12796" width="12.7109375" customWidth="1"/>
    <col min="12797" max="12798" width="15.7109375" customWidth="1"/>
    <col min="12799" max="12799" width="65.7109375" customWidth="1"/>
    <col min="12800" max="12800" width="10.7109375" customWidth="1"/>
    <col min="12801" max="12802" width="14.7109375" customWidth="1"/>
    <col min="12803" max="12803" width="10.7109375" customWidth="1"/>
    <col min="12804" max="12804" width="14.7109375" customWidth="1"/>
    <col min="12805" max="12805" width="15.7109375" customWidth="1"/>
    <col min="12806" max="12806" width="3.7109375" customWidth="1"/>
    <col min="12807" max="12809" width="0" hidden="1" customWidth="1"/>
    <col min="12810" max="12810" width="15.7109375" customWidth="1"/>
    <col min="12811" max="12813" width="0" hidden="1" customWidth="1"/>
    <col min="12814" max="12814" width="15.7109375" customWidth="1"/>
    <col min="12816" max="12816" width="1.7109375" customWidth="1"/>
    <col min="12817" max="12817" width="14.7109375" customWidth="1"/>
    <col min="12818" max="12818" width="1.7109375" customWidth="1"/>
    <col min="12819" max="12819" width="14.7109375" customWidth="1"/>
    <col min="12820" max="12821" width="15.7109375" customWidth="1"/>
    <col min="13038" max="13048" width="0" hidden="1" customWidth="1"/>
    <col min="13049" max="13049" width="3.7109375" customWidth="1"/>
    <col min="13050" max="13051" width="8.7109375" customWidth="1"/>
    <col min="13052" max="13052" width="12.7109375" customWidth="1"/>
    <col min="13053" max="13054" width="15.7109375" customWidth="1"/>
    <col min="13055" max="13055" width="65.7109375" customWidth="1"/>
    <col min="13056" max="13056" width="10.7109375" customWidth="1"/>
    <col min="13057" max="13058" width="14.7109375" customWidth="1"/>
    <col min="13059" max="13059" width="10.7109375" customWidth="1"/>
    <col min="13060" max="13060" width="14.7109375" customWidth="1"/>
    <col min="13061" max="13061" width="15.7109375" customWidth="1"/>
    <col min="13062" max="13062" width="3.7109375" customWidth="1"/>
    <col min="13063" max="13065" width="0" hidden="1" customWidth="1"/>
    <col min="13066" max="13066" width="15.7109375" customWidth="1"/>
    <col min="13067" max="13069" width="0" hidden="1" customWidth="1"/>
    <col min="13070" max="13070" width="15.7109375" customWidth="1"/>
    <col min="13072" max="13072" width="1.7109375" customWidth="1"/>
    <col min="13073" max="13073" width="14.7109375" customWidth="1"/>
    <col min="13074" max="13074" width="1.7109375" customWidth="1"/>
    <col min="13075" max="13075" width="14.7109375" customWidth="1"/>
    <col min="13076" max="13077" width="15.7109375" customWidth="1"/>
    <col min="13294" max="13304" width="0" hidden="1" customWidth="1"/>
    <col min="13305" max="13305" width="3.7109375" customWidth="1"/>
    <col min="13306" max="13307" width="8.7109375" customWidth="1"/>
    <col min="13308" max="13308" width="12.7109375" customWidth="1"/>
    <col min="13309" max="13310" width="15.7109375" customWidth="1"/>
    <col min="13311" max="13311" width="65.7109375" customWidth="1"/>
    <col min="13312" max="13312" width="10.7109375" customWidth="1"/>
    <col min="13313" max="13314" width="14.7109375" customWidth="1"/>
    <col min="13315" max="13315" width="10.7109375" customWidth="1"/>
    <col min="13316" max="13316" width="14.7109375" customWidth="1"/>
    <col min="13317" max="13317" width="15.7109375" customWidth="1"/>
    <col min="13318" max="13318" width="3.7109375" customWidth="1"/>
    <col min="13319" max="13321" width="0" hidden="1" customWidth="1"/>
    <col min="13322" max="13322" width="15.7109375" customWidth="1"/>
    <col min="13323" max="13325" width="0" hidden="1" customWidth="1"/>
    <col min="13326" max="13326" width="15.7109375" customWidth="1"/>
    <col min="13328" max="13328" width="1.7109375" customWidth="1"/>
    <col min="13329" max="13329" width="14.7109375" customWidth="1"/>
    <col min="13330" max="13330" width="1.7109375" customWidth="1"/>
    <col min="13331" max="13331" width="14.7109375" customWidth="1"/>
    <col min="13332" max="13333" width="15.7109375" customWidth="1"/>
    <col min="13550" max="13560" width="0" hidden="1" customWidth="1"/>
    <col min="13561" max="13561" width="3.7109375" customWidth="1"/>
    <col min="13562" max="13563" width="8.7109375" customWidth="1"/>
    <col min="13564" max="13564" width="12.7109375" customWidth="1"/>
    <col min="13565" max="13566" width="15.7109375" customWidth="1"/>
    <col min="13567" max="13567" width="65.7109375" customWidth="1"/>
    <col min="13568" max="13568" width="10.7109375" customWidth="1"/>
    <col min="13569" max="13570" width="14.7109375" customWidth="1"/>
    <col min="13571" max="13571" width="10.7109375" customWidth="1"/>
    <col min="13572" max="13572" width="14.7109375" customWidth="1"/>
    <col min="13573" max="13573" width="15.7109375" customWidth="1"/>
    <col min="13574" max="13574" width="3.7109375" customWidth="1"/>
    <col min="13575" max="13577" width="0" hidden="1" customWidth="1"/>
    <col min="13578" max="13578" width="15.7109375" customWidth="1"/>
    <col min="13579" max="13581" width="0" hidden="1" customWidth="1"/>
    <col min="13582" max="13582" width="15.7109375" customWidth="1"/>
    <col min="13584" max="13584" width="1.7109375" customWidth="1"/>
    <col min="13585" max="13585" width="14.7109375" customWidth="1"/>
    <col min="13586" max="13586" width="1.7109375" customWidth="1"/>
    <col min="13587" max="13587" width="14.7109375" customWidth="1"/>
    <col min="13588" max="13589" width="15.7109375" customWidth="1"/>
    <col min="13806" max="13816" width="0" hidden="1" customWidth="1"/>
    <col min="13817" max="13817" width="3.7109375" customWidth="1"/>
    <col min="13818" max="13819" width="8.7109375" customWidth="1"/>
    <col min="13820" max="13820" width="12.7109375" customWidth="1"/>
    <col min="13821" max="13822" width="15.7109375" customWidth="1"/>
    <col min="13823" max="13823" width="65.7109375" customWidth="1"/>
    <col min="13824" max="13824" width="10.7109375" customWidth="1"/>
    <col min="13825" max="13826" width="14.7109375" customWidth="1"/>
    <col min="13827" max="13827" width="10.7109375" customWidth="1"/>
    <col min="13828" max="13828" width="14.7109375" customWidth="1"/>
    <col min="13829" max="13829" width="15.7109375" customWidth="1"/>
    <col min="13830" max="13830" width="3.7109375" customWidth="1"/>
    <col min="13831" max="13833" width="0" hidden="1" customWidth="1"/>
    <col min="13834" max="13834" width="15.7109375" customWidth="1"/>
    <col min="13835" max="13837" width="0" hidden="1" customWidth="1"/>
    <col min="13838" max="13838" width="15.7109375" customWidth="1"/>
    <col min="13840" max="13840" width="1.7109375" customWidth="1"/>
    <col min="13841" max="13841" width="14.7109375" customWidth="1"/>
    <col min="13842" max="13842" width="1.7109375" customWidth="1"/>
    <col min="13843" max="13843" width="14.7109375" customWidth="1"/>
    <col min="13844" max="13845" width="15.7109375" customWidth="1"/>
    <col min="14062" max="14072" width="0" hidden="1" customWidth="1"/>
    <col min="14073" max="14073" width="3.7109375" customWidth="1"/>
    <col min="14074" max="14075" width="8.7109375" customWidth="1"/>
    <col min="14076" max="14076" width="12.7109375" customWidth="1"/>
    <col min="14077" max="14078" width="15.7109375" customWidth="1"/>
    <col min="14079" max="14079" width="65.7109375" customWidth="1"/>
    <col min="14080" max="14080" width="10.7109375" customWidth="1"/>
    <col min="14081" max="14082" width="14.7109375" customWidth="1"/>
    <col min="14083" max="14083" width="10.7109375" customWidth="1"/>
    <col min="14084" max="14084" width="14.7109375" customWidth="1"/>
    <col min="14085" max="14085" width="15.7109375" customWidth="1"/>
    <col min="14086" max="14086" width="3.7109375" customWidth="1"/>
    <col min="14087" max="14089" width="0" hidden="1" customWidth="1"/>
    <col min="14090" max="14090" width="15.7109375" customWidth="1"/>
    <col min="14091" max="14093" width="0" hidden="1" customWidth="1"/>
    <col min="14094" max="14094" width="15.7109375" customWidth="1"/>
    <col min="14096" max="14096" width="1.7109375" customWidth="1"/>
    <col min="14097" max="14097" width="14.7109375" customWidth="1"/>
    <col min="14098" max="14098" width="1.7109375" customWidth="1"/>
    <col min="14099" max="14099" width="14.7109375" customWidth="1"/>
    <col min="14100" max="14101" width="15.7109375" customWidth="1"/>
    <col min="14318" max="14328" width="0" hidden="1" customWidth="1"/>
    <col min="14329" max="14329" width="3.7109375" customWidth="1"/>
    <col min="14330" max="14331" width="8.7109375" customWidth="1"/>
    <col min="14332" max="14332" width="12.7109375" customWidth="1"/>
    <col min="14333" max="14334" width="15.7109375" customWidth="1"/>
    <col min="14335" max="14335" width="65.7109375" customWidth="1"/>
    <col min="14336" max="14336" width="10.7109375" customWidth="1"/>
    <col min="14337" max="14338" width="14.7109375" customWidth="1"/>
    <col min="14339" max="14339" width="10.7109375" customWidth="1"/>
    <col min="14340" max="14340" width="14.7109375" customWidth="1"/>
    <col min="14341" max="14341" width="15.7109375" customWidth="1"/>
    <col min="14342" max="14342" width="3.7109375" customWidth="1"/>
    <col min="14343" max="14345" width="0" hidden="1" customWidth="1"/>
    <col min="14346" max="14346" width="15.7109375" customWidth="1"/>
    <col min="14347" max="14349" width="0" hidden="1" customWidth="1"/>
    <col min="14350" max="14350" width="15.7109375" customWidth="1"/>
    <col min="14352" max="14352" width="1.7109375" customWidth="1"/>
    <col min="14353" max="14353" width="14.7109375" customWidth="1"/>
    <col min="14354" max="14354" width="1.7109375" customWidth="1"/>
    <col min="14355" max="14355" width="14.7109375" customWidth="1"/>
    <col min="14356" max="14357" width="15.7109375" customWidth="1"/>
    <col min="14574" max="14584" width="0" hidden="1" customWidth="1"/>
    <col min="14585" max="14585" width="3.7109375" customWidth="1"/>
    <col min="14586" max="14587" width="8.7109375" customWidth="1"/>
    <col min="14588" max="14588" width="12.7109375" customWidth="1"/>
    <col min="14589" max="14590" width="15.7109375" customWidth="1"/>
    <col min="14591" max="14591" width="65.7109375" customWidth="1"/>
    <col min="14592" max="14592" width="10.7109375" customWidth="1"/>
    <col min="14593" max="14594" width="14.7109375" customWidth="1"/>
    <col min="14595" max="14595" width="10.7109375" customWidth="1"/>
    <col min="14596" max="14596" width="14.7109375" customWidth="1"/>
    <col min="14597" max="14597" width="15.7109375" customWidth="1"/>
    <col min="14598" max="14598" width="3.7109375" customWidth="1"/>
    <col min="14599" max="14601" width="0" hidden="1" customWidth="1"/>
    <col min="14602" max="14602" width="15.7109375" customWidth="1"/>
    <col min="14603" max="14605" width="0" hidden="1" customWidth="1"/>
    <col min="14606" max="14606" width="15.7109375" customWidth="1"/>
    <col min="14608" max="14608" width="1.7109375" customWidth="1"/>
    <col min="14609" max="14609" width="14.7109375" customWidth="1"/>
    <col min="14610" max="14610" width="1.7109375" customWidth="1"/>
    <col min="14611" max="14611" width="14.7109375" customWidth="1"/>
    <col min="14612" max="14613" width="15.7109375" customWidth="1"/>
    <col min="14830" max="14840" width="0" hidden="1" customWidth="1"/>
    <col min="14841" max="14841" width="3.7109375" customWidth="1"/>
    <col min="14842" max="14843" width="8.7109375" customWidth="1"/>
    <col min="14844" max="14844" width="12.7109375" customWidth="1"/>
    <col min="14845" max="14846" width="15.7109375" customWidth="1"/>
    <col min="14847" max="14847" width="65.7109375" customWidth="1"/>
    <col min="14848" max="14848" width="10.7109375" customWidth="1"/>
    <col min="14849" max="14850" width="14.7109375" customWidth="1"/>
    <col min="14851" max="14851" width="10.7109375" customWidth="1"/>
    <col min="14852" max="14852" width="14.7109375" customWidth="1"/>
    <col min="14853" max="14853" width="15.7109375" customWidth="1"/>
    <col min="14854" max="14854" width="3.7109375" customWidth="1"/>
    <col min="14855" max="14857" width="0" hidden="1" customWidth="1"/>
    <col min="14858" max="14858" width="15.7109375" customWidth="1"/>
    <col min="14859" max="14861" width="0" hidden="1" customWidth="1"/>
    <col min="14862" max="14862" width="15.7109375" customWidth="1"/>
    <col min="14864" max="14864" width="1.7109375" customWidth="1"/>
    <col min="14865" max="14865" width="14.7109375" customWidth="1"/>
    <col min="14866" max="14866" width="1.7109375" customWidth="1"/>
    <col min="14867" max="14867" width="14.7109375" customWidth="1"/>
    <col min="14868" max="14869" width="15.7109375" customWidth="1"/>
    <col min="15086" max="15096" width="0" hidden="1" customWidth="1"/>
    <col min="15097" max="15097" width="3.7109375" customWidth="1"/>
    <col min="15098" max="15099" width="8.7109375" customWidth="1"/>
    <col min="15100" max="15100" width="12.7109375" customWidth="1"/>
    <col min="15101" max="15102" width="15.7109375" customWidth="1"/>
    <col min="15103" max="15103" width="65.7109375" customWidth="1"/>
    <col min="15104" max="15104" width="10.7109375" customWidth="1"/>
    <col min="15105" max="15106" width="14.7109375" customWidth="1"/>
    <col min="15107" max="15107" width="10.7109375" customWidth="1"/>
    <col min="15108" max="15108" width="14.7109375" customWidth="1"/>
    <col min="15109" max="15109" width="15.7109375" customWidth="1"/>
    <col min="15110" max="15110" width="3.7109375" customWidth="1"/>
    <col min="15111" max="15113" width="0" hidden="1" customWidth="1"/>
    <col min="15114" max="15114" width="15.7109375" customWidth="1"/>
    <col min="15115" max="15117" width="0" hidden="1" customWidth="1"/>
    <col min="15118" max="15118" width="15.7109375" customWidth="1"/>
    <col min="15120" max="15120" width="1.7109375" customWidth="1"/>
    <col min="15121" max="15121" width="14.7109375" customWidth="1"/>
    <col min="15122" max="15122" width="1.7109375" customWidth="1"/>
    <col min="15123" max="15123" width="14.7109375" customWidth="1"/>
    <col min="15124" max="15125" width="15.7109375" customWidth="1"/>
    <col min="15342" max="15352" width="0" hidden="1" customWidth="1"/>
    <col min="15353" max="15353" width="3.7109375" customWidth="1"/>
    <col min="15354" max="15355" width="8.7109375" customWidth="1"/>
    <col min="15356" max="15356" width="12.7109375" customWidth="1"/>
    <col min="15357" max="15358" width="15.7109375" customWidth="1"/>
    <col min="15359" max="15359" width="65.7109375" customWidth="1"/>
    <col min="15360" max="15360" width="10.7109375" customWidth="1"/>
    <col min="15361" max="15362" width="14.7109375" customWidth="1"/>
    <col min="15363" max="15363" width="10.7109375" customWidth="1"/>
    <col min="15364" max="15364" width="14.7109375" customWidth="1"/>
    <col min="15365" max="15365" width="15.7109375" customWidth="1"/>
    <col min="15366" max="15366" width="3.7109375" customWidth="1"/>
    <col min="15367" max="15369" width="0" hidden="1" customWidth="1"/>
    <col min="15370" max="15370" width="15.7109375" customWidth="1"/>
    <col min="15371" max="15373" width="0" hidden="1" customWidth="1"/>
    <col min="15374" max="15374" width="15.7109375" customWidth="1"/>
    <col min="15376" max="15376" width="1.7109375" customWidth="1"/>
    <col min="15377" max="15377" width="14.7109375" customWidth="1"/>
    <col min="15378" max="15378" width="1.7109375" customWidth="1"/>
    <col min="15379" max="15379" width="14.7109375" customWidth="1"/>
    <col min="15380" max="15381" width="15.7109375" customWidth="1"/>
    <col min="15598" max="15608" width="0" hidden="1" customWidth="1"/>
    <col min="15609" max="15609" width="3.7109375" customWidth="1"/>
    <col min="15610" max="15611" width="8.7109375" customWidth="1"/>
    <col min="15612" max="15612" width="12.7109375" customWidth="1"/>
    <col min="15613" max="15614" width="15.7109375" customWidth="1"/>
    <col min="15615" max="15615" width="65.7109375" customWidth="1"/>
    <col min="15616" max="15616" width="10.7109375" customWidth="1"/>
    <col min="15617" max="15618" width="14.7109375" customWidth="1"/>
    <col min="15619" max="15619" width="10.7109375" customWidth="1"/>
    <col min="15620" max="15620" width="14.7109375" customWidth="1"/>
    <col min="15621" max="15621" width="15.7109375" customWidth="1"/>
    <col min="15622" max="15622" width="3.7109375" customWidth="1"/>
    <col min="15623" max="15625" width="0" hidden="1" customWidth="1"/>
    <col min="15626" max="15626" width="15.7109375" customWidth="1"/>
    <col min="15627" max="15629" width="0" hidden="1" customWidth="1"/>
    <col min="15630" max="15630" width="15.7109375" customWidth="1"/>
    <col min="15632" max="15632" width="1.7109375" customWidth="1"/>
    <col min="15633" max="15633" width="14.7109375" customWidth="1"/>
    <col min="15634" max="15634" width="1.7109375" customWidth="1"/>
    <col min="15635" max="15635" width="14.7109375" customWidth="1"/>
    <col min="15636" max="15637" width="15.7109375" customWidth="1"/>
    <col min="15854" max="15864" width="0" hidden="1" customWidth="1"/>
    <col min="15865" max="15865" width="3.7109375" customWidth="1"/>
    <col min="15866" max="15867" width="8.7109375" customWidth="1"/>
    <col min="15868" max="15868" width="12.7109375" customWidth="1"/>
    <col min="15869" max="15870" width="15.7109375" customWidth="1"/>
    <col min="15871" max="15871" width="65.7109375" customWidth="1"/>
    <col min="15872" max="15872" width="10.7109375" customWidth="1"/>
    <col min="15873" max="15874" width="14.7109375" customWidth="1"/>
    <col min="15875" max="15875" width="10.7109375" customWidth="1"/>
    <col min="15876" max="15876" width="14.7109375" customWidth="1"/>
    <col min="15877" max="15877" width="15.7109375" customWidth="1"/>
    <col min="15878" max="15878" width="3.7109375" customWidth="1"/>
    <col min="15879" max="15881" width="0" hidden="1" customWidth="1"/>
    <col min="15882" max="15882" width="15.7109375" customWidth="1"/>
    <col min="15883" max="15885" width="0" hidden="1" customWidth="1"/>
    <col min="15886" max="15886" width="15.7109375" customWidth="1"/>
    <col min="15888" max="15888" width="1.7109375" customWidth="1"/>
    <col min="15889" max="15889" width="14.7109375" customWidth="1"/>
    <col min="15890" max="15890" width="1.7109375" customWidth="1"/>
    <col min="15891" max="15891" width="14.7109375" customWidth="1"/>
    <col min="15892" max="15893" width="15.7109375" customWidth="1"/>
    <col min="16110" max="16120" width="0" hidden="1" customWidth="1"/>
    <col min="16121" max="16121" width="3.7109375" customWidth="1"/>
    <col min="16122" max="16123" width="8.7109375" customWidth="1"/>
    <col min="16124" max="16124" width="12.7109375" customWidth="1"/>
    <col min="16125" max="16126" width="15.7109375" customWidth="1"/>
    <col min="16127" max="16127" width="65.7109375" customWidth="1"/>
    <col min="16128" max="16128" width="10.7109375" customWidth="1"/>
    <col min="16129" max="16130" width="14.7109375" customWidth="1"/>
    <col min="16131" max="16131" width="10.7109375" customWidth="1"/>
    <col min="16132" max="16132" width="14.7109375" customWidth="1"/>
    <col min="16133" max="16133" width="15.7109375" customWidth="1"/>
    <col min="16134" max="16134" width="3.7109375" customWidth="1"/>
    <col min="16135" max="16137" width="0" hidden="1" customWidth="1"/>
    <col min="16138" max="16138" width="15.7109375" customWidth="1"/>
    <col min="16139" max="16141" width="0" hidden="1" customWidth="1"/>
    <col min="16142" max="16142" width="15.7109375" customWidth="1"/>
    <col min="16144" max="16144" width="1.7109375" customWidth="1"/>
    <col min="16145" max="16145" width="14.7109375" customWidth="1"/>
    <col min="16146" max="16146" width="1.7109375" customWidth="1"/>
    <col min="16147" max="16147" width="14.7109375" customWidth="1"/>
    <col min="16148" max="16149" width="15.7109375" customWidth="1"/>
  </cols>
  <sheetData>
    <row r="1" spans="1:21" ht="15.75" x14ac:dyDescent="0.25">
      <c r="O1" s="1" t="s">
        <v>0</v>
      </c>
      <c r="Q1" s="1"/>
      <c r="U1" s="2" t="s">
        <v>1</v>
      </c>
    </row>
    <row r="2" spans="1:21" x14ac:dyDescent="0.25">
      <c r="D2" t="s">
        <v>42</v>
      </c>
      <c r="E2" t="s">
        <v>20</v>
      </c>
      <c r="F2" t="s">
        <v>21</v>
      </c>
      <c r="G2" t="s">
        <v>28</v>
      </c>
      <c r="H2" t="s">
        <v>43</v>
      </c>
      <c r="I2" t="s">
        <v>17</v>
      </c>
      <c r="O2" s="3" t="str">
        <f>IF(TIPOORCAMENTO="licitado","Orçamento Licitado","Orçamento Base para Licitação")&amp;" - "&amp;import.recurso</f>
        <v>Orçamento Base para Licitação - OGU</v>
      </c>
      <c r="U2" s="4" t="s">
        <v>2</v>
      </c>
    </row>
    <row r="3" spans="1:21" x14ac:dyDescent="0.25">
      <c r="H3" s="45"/>
      <c r="O3" s="5"/>
    </row>
    <row r="4" spans="1:21" x14ac:dyDescent="0.25">
      <c r="A4" t="s">
        <v>44</v>
      </c>
      <c r="F4" t="s">
        <v>19</v>
      </c>
      <c r="G4" t="s">
        <v>26</v>
      </c>
      <c r="H4" t="s">
        <v>45</v>
      </c>
      <c r="I4" s="46">
        <v>0</v>
      </c>
      <c r="L4" s="135" t="s">
        <v>3</v>
      </c>
      <c r="M4" s="135"/>
      <c r="N4" s="6" t="s">
        <v>4</v>
      </c>
      <c r="O4" s="6" t="s">
        <v>5</v>
      </c>
      <c r="P4" s="135" t="s">
        <v>6</v>
      </c>
      <c r="Q4" s="135"/>
      <c r="R4" s="135"/>
      <c r="S4" s="135"/>
      <c r="T4" s="135"/>
      <c r="U4" s="135"/>
    </row>
    <row r="5" spans="1:21" ht="12.75" customHeight="1" x14ac:dyDescent="0.25">
      <c r="A5" s="44" t="e">
        <f ca="1">MAX($C$15:$C$50)</f>
        <v>#REF!</v>
      </c>
      <c r="B5" s="44"/>
      <c r="C5" s="44"/>
      <c r="F5" s="46">
        <f>IF(BDI.Opcao="DESONERADO",[1]BDI!$S$30,[1]BDI!$S$29)</f>
        <v>0.20380000000000001</v>
      </c>
      <c r="G5" s="46">
        <f>IF(BDI.Opcao="DESONERADO",[1]BDI!$S$70,[1]BDI!$S$69)</f>
        <v>0.13700000000000001</v>
      </c>
      <c r="H5" s="46">
        <f>IF(BDI.Opcao="DESONERADO",[1]BDI!$S$110,[1]BDI!$S$109)</f>
        <v>0</v>
      </c>
      <c r="L5" s="136"/>
      <c r="M5" s="136"/>
      <c r="N5" s="7">
        <f>Import.SICONV</f>
        <v>0</v>
      </c>
      <c r="O5" s="8" t="str">
        <f>Import.Proponente</f>
        <v>Prefeitura Municipal de Pelotas</v>
      </c>
      <c r="P5" s="136" t="str">
        <f>Import.Apelido</f>
        <v>TRAVESSIAS ELEVADAS PARA PEDESTRES - AV. DOMINGOS DE ALMEIDA</v>
      </c>
      <c r="Q5" s="136"/>
      <c r="R5" s="136"/>
      <c r="S5" s="136"/>
      <c r="T5" s="136"/>
      <c r="U5" s="136"/>
    </row>
    <row r="6" spans="1:21" ht="5.0999999999999996" customHeight="1" x14ac:dyDescent="0.25">
      <c r="A6" s="44"/>
      <c r="B6" s="44"/>
      <c r="C6" s="44"/>
      <c r="H6" s="45"/>
      <c r="L6" s="9"/>
      <c r="M6" s="9"/>
      <c r="N6" s="10"/>
      <c r="O6" s="10"/>
      <c r="P6" s="9"/>
      <c r="Q6" s="9"/>
      <c r="R6" s="9"/>
      <c r="S6" s="9"/>
      <c r="T6" s="9"/>
      <c r="U6" s="9"/>
    </row>
    <row r="7" spans="1:21" ht="12.75" customHeight="1" x14ac:dyDescent="0.25">
      <c r="H7" s="45"/>
      <c r="L7" s="135" t="s">
        <v>7</v>
      </c>
      <c r="M7" s="135"/>
      <c r="N7" s="6" t="s">
        <v>8</v>
      </c>
      <c r="O7" s="6" t="str">
        <f>IF(TIPOORCAMENTO="Licitado","NOME DA EMPRESA","DESCRIÇÃO DO LOTE")</f>
        <v>DESCRIÇÃO DO LOTE</v>
      </c>
      <c r="P7" s="141" t="str">
        <f>IF(TIPOORCAMENTO="Licitado","REGIME DE EXECUÇÃO","MUNICÍPIO / UF")</f>
        <v>MUNICÍPIO / UF</v>
      </c>
      <c r="Q7" s="141"/>
      <c r="R7" s="141"/>
      <c r="S7" s="11" t="str">
        <f>IF(TIPOORCAMENTO="Licitado","","BDI 1")</f>
        <v>BDI 1</v>
      </c>
      <c r="T7" s="11" t="str">
        <f>IF(TIPOORCAMENTO="Licitado","","BDI 2")</f>
        <v>BDI 2</v>
      </c>
      <c r="U7" s="12" t="str">
        <f>IF(TIPOORCAMENTO="Licitado","Nº CTEF","BDI 3")</f>
        <v>BDI 3</v>
      </c>
    </row>
    <row r="8" spans="1:21" ht="12.75" customHeight="1" x14ac:dyDescent="0.25">
      <c r="A8" s="44"/>
      <c r="B8" s="44"/>
      <c r="C8" s="44"/>
      <c r="F8" s="139" t="e">
        <f ca="1">IF(LEN(INFO("release"))&gt;5,"'Referência "&amp;Excel_BuiltIn_Database&amp;".xls'#Banco.$a5:$a$65536","'[Referência "&amp;Excel_BuiltIn_Database&amp;".xls]Banco'!$a5:$a$65536")</f>
        <v>#VALUE!</v>
      </c>
      <c r="G8" s="139"/>
      <c r="H8" s="139"/>
      <c r="I8" s="139"/>
      <c r="J8" s="139"/>
      <c r="K8" s="139"/>
      <c r="L8" s="136"/>
      <c r="M8" s="136"/>
      <c r="N8" s="13" t="e">
        <f ca="1">TEXT(Import.DataBase,"mm-aa")&amp;IF(DESONERACAO="Sim"," (DES.)"," (N DES.)")</f>
        <v>#VALUE!</v>
      </c>
      <c r="O8" s="8" t="str">
        <f>IF(TIPOORCAMENTO="Licitado",Import.empresa,Import.DescLote)</f>
        <v>TRAVESSIAS ELEVADAS EM FRENTE AO INSTITUTO DE MENORES</v>
      </c>
      <c r="P8" s="142" t="str">
        <f>IF(TIPOORCAMENTO="Licitado",Import.RegimeExecução,Import.Município)</f>
        <v>Pelotas/RS</v>
      </c>
      <c r="Q8" s="142"/>
      <c r="R8" s="142"/>
      <c r="S8" s="14"/>
      <c r="T8" s="14"/>
      <c r="U8" s="15"/>
    </row>
    <row r="9" spans="1:21" ht="12.75" customHeight="1" x14ac:dyDescent="0.25">
      <c r="F9" s="139" t="e">
        <f ca="1">IF(LEN(INFO("release"))&gt;5,"'Referência "&amp;Excel_BuiltIn_Database&amp;".xls'#Banco.$d$3","'[Referência "&amp;Excel_BuiltIn_Database&amp;".xls]Banco'!$d$3")</f>
        <v>#VALUE!</v>
      </c>
      <c r="G9" s="139"/>
      <c r="H9" s="139"/>
      <c r="I9" s="139"/>
      <c r="J9" s="139"/>
      <c r="K9" s="139"/>
    </row>
    <row r="10" spans="1:21" x14ac:dyDescent="0.25">
      <c r="G10" s="45"/>
      <c r="H10" s="45"/>
    </row>
    <row r="11" spans="1:21" x14ac:dyDescent="0.25">
      <c r="G11" s="45"/>
      <c r="H11" s="47"/>
    </row>
    <row r="12" spans="1:21" x14ac:dyDescent="0.25">
      <c r="G12" s="45"/>
      <c r="H12" s="45"/>
    </row>
    <row r="13" spans="1:21" ht="35.1" customHeight="1" x14ac:dyDescent="0.25">
      <c r="A13" s="16" t="s">
        <v>46</v>
      </c>
      <c r="B13" s="16" t="s">
        <v>47</v>
      </c>
      <c r="C13" s="16" t="s">
        <v>48</v>
      </c>
      <c r="D13" s="16" t="s">
        <v>49</v>
      </c>
      <c r="E13" s="16" t="s">
        <v>50</v>
      </c>
      <c r="F13" s="16" t="s">
        <v>51</v>
      </c>
      <c r="G13" s="16" t="s">
        <v>52</v>
      </c>
      <c r="H13" s="16" t="s">
        <v>53</v>
      </c>
      <c r="I13" s="16" t="s">
        <v>54</v>
      </c>
      <c r="J13" s="16" t="s">
        <v>55</v>
      </c>
      <c r="K13" s="16" t="s">
        <v>56</v>
      </c>
      <c r="L13" s="16" t="s">
        <v>9</v>
      </c>
      <c r="M13" s="16" t="s">
        <v>10</v>
      </c>
      <c r="N13" s="16" t="s">
        <v>11</v>
      </c>
      <c r="O13" s="16" t="s">
        <v>12</v>
      </c>
      <c r="P13" s="17" t="s">
        <v>13</v>
      </c>
      <c r="Q13" s="16" t="s">
        <v>14</v>
      </c>
      <c r="R13" s="16" t="str">
        <f>IF(TIPOORCAMENTO="Licitado","","Custo Unitário (sem BDI) (R$)")</f>
        <v>Custo Unitário (sem BDI) (R$)</v>
      </c>
      <c r="S13" s="16" t="str">
        <f>IF(TIPOORCAMENTO="Licitado","","BDI
(%)")</f>
        <v>BDI
(%)</v>
      </c>
      <c r="T13" s="16" t="s">
        <v>15</v>
      </c>
      <c r="U13" s="16" t="s">
        <v>16</v>
      </c>
    </row>
    <row r="14" spans="1:21" hidden="1" x14ac:dyDescent="0.25">
      <c r="A14" t="e">
        <f>CHOOSE(1+LOG(1+2*(ORÇAMENTO.Nivel="Meta")+4*(ORÇAMENTO.Nivel="Nível 2")+8*(ORÇAMENTO.Nivel="Nível 3")+16*(ORÇAMENTO.Nivel="Nível 4")+32*(ORÇAMENTO.Nivel="Serviço"),2),0,1,2,3,4,"S")</f>
        <v>#REF!</v>
      </c>
      <c r="B14" t="e">
        <f ca="1">IF(OR(C14="s",C14=0),OFFSET(B14,-1,0),C14)</f>
        <v>#REF!</v>
      </c>
      <c r="C14" t="e">
        <f ca="1">IF(OFFSET(C14,-1,0)="L",1,IF(OFFSET(C14,-1,0)=1,2,IF(OR(A14="s",A14=0),"S",IF(AND(OFFSET(C14,-1,0)=2,A14=4),3,IF(AND(OR(OFFSET(C14,-1,0)="s",OFFSET(C14,-1,0)=0),A14&lt;&gt;"s",A14&gt;OFFSET(B14,-1,0)),OFFSET(B14,-1,0),A14)))))</f>
        <v>#REF!</v>
      </c>
      <c r="D14" t="e">
        <f ca="1">IF(OR(C14="S",C14=0),0,IF(ISERROR(K14),J14,SMALL(J14:K14,1)))</f>
        <v>#REF!</v>
      </c>
      <c r="E14" t="e">
        <f ca="1">IF($C14=1,OFFSET(E14,-1,0)+MAX(1,COUNTIF([1]QCI!$A$13:$A$24,OFFSET([1]ORÇAMENTO!E14,-1,0))),OFFSET(E14,-1,0))</f>
        <v>#REF!</v>
      </c>
      <c r="F14" t="e">
        <f ca="1">IF($C14=1,0,IF($C14=2,OFFSET(F14,-1,0)+1,OFFSET(F14,-1,0)))</f>
        <v>#REF!</v>
      </c>
      <c r="G14" t="e">
        <f ca="1">IF(AND($C14&lt;=2,$C14&lt;&gt;0),0,IF($C14=3,OFFSET(G14,-1,0)+1,OFFSET(G14,-1,0)))</f>
        <v>#REF!</v>
      </c>
      <c r="H14" t="e">
        <f ca="1">IF(AND($C14&lt;=3,$C14&lt;&gt;0),0,IF($C14=4,OFFSET(H14,-1,0)+1,OFFSET(H14,-1,0)))</f>
        <v>#REF!</v>
      </c>
      <c r="I14" t="e">
        <f ca="1">IF(AND($C14&lt;=4,$C14&lt;&gt;0),0,IF(AND($C14="S",$U14&gt;0),OFFSET(I14,-1,0)+1,OFFSET(I14,-1,0)))</f>
        <v>#REF!</v>
      </c>
      <c r="J14" t="e">
        <f ca="1">IF(OR($C14="S",$C14=0),0,MATCH(0,OFFSET($D14,1,$C14,ROW($C$50)-ROW($C14)),0))</f>
        <v>#REF!</v>
      </c>
      <c r="K14" t="e">
        <f ca="1">IF(OR($C14="S",$C14=0),0,MATCH(OFFSET($D14,0,$C14)+IF($C14&lt;&gt;1,1,COUNTIF([1]QCI!$A$13:$A$24,[1]ORÇAMENTO!E14)),OFFSET($D14,1,$C14,ROW($C$50)-ROW($C14)),0))</f>
        <v>#REF!</v>
      </c>
      <c r="L14" s="18" t="e">
        <f ca="1">IF(OR($C14=0,#REF!=""),"-",CONCATENATE(E14&amp;".",IF(AND($A$5&gt;=2,$C14&gt;=2),F14&amp;".",""),IF(AND($A$5&gt;=3,$C14&gt;=3),G14&amp;".",""),IF(AND($A$5&gt;=4,$C14&gt;=4),H14&amp;".",""),IF($C14="S",I14&amp;".","")))</f>
        <v>#REF!</v>
      </c>
      <c r="M14" s="19" t="s">
        <v>18</v>
      </c>
      <c r="N14" s="20"/>
      <c r="O14" s="21" t="e">
        <f ca="1">IF($C14="S",REFERENCIA.Descricao,"(digite a descrição aqui)")</f>
        <v>#REF!</v>
      </c>
      <c r="P14" s="22" t="str">
        <f ca="1">REFERENCIA.Unidade</f>
        <v>-</v>
      </c>
      <c r="Q14" s="23" t="e">
        <f ca="1">OFFSET([1]CÁLCULO!H$15,ROW($Q14)-ROW(Q$15),0)</f>
        <v>#VALUE!</v>
      </c>
      <c r="R14" s="24"/>
      <c r="S14" s="25" t="s">
        <v>19</v>
      </c>
      <c r="T14" s="23" t="e">
        <f ca="1">IF($C14="S",ROUND(IF(TIPOORCAMENTO="Proposto",ORÇAMENTO.CustoUnitario*(1+#REF!),ORÇAMENTO.PrecoUnitarioLicitado),15-13*#REF!),0)</f>
        <v>#REF!</v>
      </c>
      <c r="U14" s="26" t="e">
        <f ca="1">IF($C14="S",VTOTAL1,IF($C14=0,0,ROUND(SomaAgrup,15-13*#REF!)))</f>
        <v>#REF!</v>
      </c>
    </row>
    <row r="15" spans="1:21" x14ac:dyDescent="0.25">
      <c r="A15">
        <v>0</v>
      </c>
      <c r="C15" t="s">
        <v>57</v>
      </c>
      <c r="D15">
        <f ca="1">COUNTA(OFFSET(D15,1,0):D$50)</f>
        <v>34</v>
      </c>
      <c r="E15">
        <v>0</v>
      </c>
      <c r="L15" s="140" t="str">
        <f>Import.DescLote</f>
        <v>TRAVESSIAS ELEVADAS EM FRENTE AO INSTITUTO DE MENORES</v>
      </c>
      <c r="M15" s="140"/>
      <c r="N15" s="140"/>
      <c r="O15" s="140"/>
      <c r="P15" s="27"/>
      <c r="Q15" s="28"/>
      <c r="R15" s="28"/>
      <c r="S15" s="29"/>
      <c r="T15" s="28"/>
      <c r="U15" s="30">
        <f ca="1">SUMIF(OFFSET($C15,1,0,ROW(U50)-ROW(U15)-1),"S",OFFSET(U15,1,0,ROW(U50)-ROW(U15)-1))</f>
        <v>0</v>
      </c>
    </row>
    <row r="16" spans="1:21" x14ac:dyDescent="0.25">
      <c r="A16" t="e">
        <f>CHOOSE(1+LOG(1+2*(ORÇAMENTO.Nivel="Meta")+4*(ORÇAMENTO.Nivel="Nível 2")+8*(ORÇAMENTO.Nivel="Nível 3")+16*(ORÇAMENTO.Nivel="Nível 4")+32*(ORÇAMENTO.Nivel="Serviço"),2),0,1,2,3,4,"S")</f>
        <v>#REF!</v>
      </c>
      <c r="B16">
        <f ca="1">IF(OR(C16="s",C16=0),OFFSET(B16,-1,0),C16)</f>
        <v>1</v>
      </c>
      <c r="C16">
        <f ca="1">IF(OFFSET(C16,-1,0)="L",1,IF(OFFSET(C16,-1,0)=1,2,IF(OR(A16="s",A16=0),"S",IF(AND(OFFSET(C16,-1,0)=2,A16=4),3,IF(AND(OR(OFFSET(C16,-1,0)="s",OFFSET(C16,-1,0)=0),A16&lt;&gt;"s",A16&gt;OFFSET(B16,-1,0)),OFFSET(B16,-1,0),A16)))))</f>
        <v>1</v>
      </c>
      <c r="D16">
        <f ca="1">IF(OR(C16="S",C16=0),0,IF(ISERROR(K16),J16,SMALL(J16:K16,1)))</f>
        <v>34</v>
      </c>
      <c r="E16" t="e">
        <f ca="1">IF($C16=1,OFFSET(E16,-1,0)+MAX(1,COUNTIF([1]QCI!$A$13:$A$24,OFFSET([1]ORÇAMENTO!E16,-1,0))),OFFSET(E16,-1,0))</f>
        <v>#VALUE!</v>
      </c>
      <c r="F16">
        <f ca="1">IF($C16=1,0,IF($C16=2,OFFSET(F16,-1,0)+1,OFFSET(F16,-1,0)))</f>
        <v>0</v>
      </c>
      <c r="G16">
        <f ca="1">IF(AND($C16&lt;=2,$C16&lt;&gt;0),0,IF($C16=3,OFFSET(G16,-1,0)+1,OFFSET(G16,-1,0)))</f>
        <v>0</v>
      </c>
      <c r="H16">
        <f ca="1">IF(AND($C16&lt;=3,$C16&lt;&gt;0),0,IF($C16=4,OFFSET(H16,-1,0)+1,OFFSET(H16,-1,0)))</f>
        <v>0</v>
      </c>
      <c r="I16">
        <f t="shared" ref="I16:I49" ca="1" si="0">IF(AND($C16&lt;=4,$C16&lt;&gt;0),0,IF(AND($C16="S",$U16&gt;0),OFFSET(I16,-1,0)+1,OFFSET(I16,-1,0)))</f>
        <v>0</v>
      </c>
      <c r="J16">
        <f t="shared" ref="J16:J49" ca="1" si="1">IF(OR($C16="S",$C16=0),0,MATCH(0,OFFSET($D16,1,$C16,ROW($C$50)-ROW($C16)),0))</f>
        <v>34</v>
      </c>
      <c r="K16" t="e">
        <f ca="1">IF(OR($C16="S",$C16=0),0,MATCH(OFFSET($D16,0,$C16)+IF($C16&lt;&gt;1,1,COUNTIF([1]QCI!$A$13:$A$24,[1]ORÇAMENTO!E16)),OFFSET($D16,1,$C16,ROW($C$50)-ROW($C16)),0))</f>
        <v>#VALUE!</v>
      </c>
      <c r="L16" s="18">
        <v>1</v>
      </c>
      <c r="M16" s="19" t="s">
        <v>18</v>
      </c>
      <c r="N16" s="20"/>
      <c r="O16" s="31" t="str">
        <f>[1]DADOS!F17</f>
        <v>TRAVESSIAS ELEVADAS EM FRENTE AO INSTITUTO DE MENORES</v>
      </c>
      <c r="P16" s="22" t="str">
        <f ca="1">REFERENCIA.Unidade</f>
        <v>-</v>
      </c>
      <c r="Q16" s="23" t="e">
        <f ca="1">OFFSET([1]CÁLCULO!H$15,ROW($Q16)-ROW(Q$15),0)</f>
        <v>#VALUE!</v>
      </c>
      <c r="R16" s="24"/>
      <c r="S16" s="25" t="s">
        <v>19</v>
      </c>
      <c r="T16" s="23"/>
      <c r="U16" s="26"/>
    </row>
    <row r="17" spans="1:21" x14ac:dyDescent="0.25">
      <c r="A17" t="e">
        <f t="shared" ref="A17:A22" si="2">CHOOSE(1+LOG(1+2*(ORÇAMENTO.Nivel="Meta")+4*(ORÇAMENTO.Nivel="Nível 2")+8*(ORÇAMENTO.Nivel="Nível 3")+16*(ORÇAMENTO.Nivel="Nível 4")+32*(ORÇAMENTO.Nivel="Serviço"),2),0,1,2,3,4,"S")</f>
        <v>#REF!</v>
      </c>
      <c r="B17">
        <f t="shared" ref="B17:B49" ca="1" si="3">IF(OR(C17="s",C17=0),OFFSET(B17,-1,0),C17)</f>
        <v>2</v>
      </c>
      <c r="C17">
        <f t="shared" ref="C17:C49" ca="1" si="4">IF(OFFSET(C17,-1,0)="L",1,IF(OFFSET(C17,-1,0)=1,2,IF(OR(A17="s",A17=0),"S",IF(AND(OFFSET(C17,-1,0)=2,A17=4),3,IF(AND(OR(OFFSET(C17,-1,0)="s",OFFSET(C17,-1,0)=0),A17&lt;&gt;"s",A17&gt;OFFSET(B17,-1,0)),OFFSET(B17,-1,0),A17)))))</f>
        <v>2</v>
      </c>
      <c r="D17">
        <f t="shared" ref="D17:D49" ca="1" si="5">IF(OR(C17="S",C17=0),0,IF(ISERROR(K17),J17,SMALL(J17:K17,1)))</f>
        <v>33</v>
      </c>
      <c r="E17" t="e">
        <f ca="1">IF($C17=1,OFFSET(E17,-1,0)+MAX(1,COUNTIF([1]QCI!$A$13:$A$24,OFFSET([1]ORÇAMENTO!E17,-1,0))),OFFSET(E17,-1,0))</f>
        <v>#VALUE!</v>
      </c>
      <c r="F17">
        <f t="shared" ref="F17:F49" ca="1" si="6">IF($C17=1,0,IF($C17=2,OFFSET(F17,-1,0)+1,OFFSET(F17,-1,0)))</f>
        <v>1</v>
      </c>
      <c r="G17">
        <f t="shared" ref="G17:G49" ca="1" si="7">IF(AND($C17&lt;=2,$C17&lt;&gt;0),0,IF($C17=3,OFFSET(G17,-1,0)+1,OFFSET(G17,-1,0)))</f>
        <v>0</v>
      </c>
      <c r="H17">
        <f t="shared" ref="H17:H49" ca="1" si="8">IF(AND($C17&lt;=3,$C17&lt;&gt;0),0,IF($C17=4,OFFSET(H17,-1,0)+1,OFFSET(H17,-1,0)))</f>
        <v>0</v>
      </c>
      <c r="I17">
        <f t="shared" ca="1" si="0"/>
        <v>0</v>
      </c>
      <c r="J17">
        <f t="shared" ca="1" si="1"/>
        <v>33</v>
      </c>
      <c r="K17" t="e">
        <f ca="1">IF(OR($C17="S",$C17=0),0,MATCH(OFFSET($D17,0,$C17)+IF($C17&lt;&gt;1,1,COUNTIF([1]QCI!$A$13:$A$24,[1]ORÇAMENTO!E17)),OFFSET($D17,1,$C17,ROW($C$50)-ROW($C17)),0))</f>
        <v>#N/A</v>
      </c>
      <c r="L17" s="18" t="s">
        <v>58</v>
      </c>
      <c r="M17" s="19" t="s">
        <v>18</v>
      </c>
      <c r="N17" s="20"/>
      <c r="O17" s="21" t="s">
        <v>22</v>
      </c>
      <c r="P17" s="22" t="str">
        <f t="shared" ref="P17" ca="1" si="9">REFERENCIA.Unidade</f>
        <v>-</v>
      </c>
      <c r="Q17" s="23" t="e">
        <f ca="1">OFFSET([1]CÁLCULO!H$15,ROW($Q17)-ROW(Q$15),0)</f>
        <v>#VALUE!</v>
      </c>
      <c r="R17" s="24" t="e">
        <f>#REF!</f>
        <v>#REF!</v>
      </c>
      <c r="S17" s="25" t="s">
        <v>19</v>
      </c>
      <c r="T17" s="23"/>
      <c r="U17" s="26"/>
    </row>
    <row r="18" spans="1:21" x14ac:dyDescent="0.25">
      <c r="A18" t="e">
        <f t="shared" si="2"/>
        <v>#REF!</v>
      </c>
      <c r="B18" t="e">
        <f t="shared" ca="1" si="3"/>
        <v>#REF!</v>
      </c>
      <c r="C18" t="e">
        <f t="shared" ca="1" si="4"/>
        <v>#REF!</v>
      </c>
      <c r="D18" t="e">
        <f t="shared" ca="1" si="5"/>
        <v>#REF!</v>
      </c>
      <c r="E18" t="e">
        <f ca="1">IF($C18=1,OFFSET(E18,-1,0)+MAX(1,COUNTIF([1]QCI!$A$13:$A$24,OFFSET([1]ORÇAMENTO!E18,-1,0))),OFFSET(E18,-1,0))</f>
        <v>#REF!</v>
      </c>
      <c r="F18" t="e">
        <f t="shared" ca="1" si="6"/>
        <v>#REF!</v>
      </c>
      <c r="G18" t="e">
        <f t="shared" ca="1" si="7"/>
        <v>#REF!</v>
      </c>
      <c r="H18" t="e">
        <f t="shared" ca="1" si="8"/>
        <v>#REF!</v>
      </c>
      <c r="I18" t="e">
        <f t="shared" ca="1" si="0"/>
        <v>#REF!</v>
      </c>
      <c r="J18" t="e">
        <f t="shared" ca="1" si="1"/>
        <v>#REF!</v>
      </c>
      <c r="K18" t="e">
        <f ca="1">IF(OR($C18="S",$C18=0),0,MATCH(OFFSET($D18,0,$C18)+IF($C18&lt;&gt;1,1,COUNTIF([1]QCI!$A$13:$A$24,[1]ORÇAMENTO!E18)),OFFSET($D18,1,$C18,ROW($C$50)-ROW($C18)),0))</f>
        <v>#REF!</v>
      </c>
      <c r="L18" s="18" t="s">
        <v>59</v>
      </c>
      <c r="M18" s="19"/>
      <c r="N18" s="20"/>
      <c r="O18" s="21" t="s">
        <v>91</v>
      </c>
      <c r="P18" s="22" t="s">
        <v>92</v>
      </c>
      <c r="Q18" s="23">
        <v>4.5</v>
      </c>
      <c r="R18" s="24"/>
      <c r="S18" s="25"/>
      <c r="T18" s="23"/>
      <c r="U18" s="26"/>
    </row>
    <row r="19" spans="1:21" x14ac:dyDescent="0.25">
      <c r="A19" t="e">
        <f>CHOOSE(1+LOG(1+2*(ORÇAMENTO.Nivel="Meta")+4*(ORÇAMENTO.Nivel="Nível 2")+8*(ORÇAMENTO.Nivel="Nível 3")+16*(ORÇAMENTO.Nivel="Nível 4")+32*(ORÇAMENTO.Nivel="Serviço"),2),0,1,2,3,4,"S")</f>
        <v>#REF!</v>
      </c>
      <c r="B19" t="e">
        <f ca="1">IF(OR(C19="s",C19=0),OFFSET(B19,-1,0),C19)</f>
        <v>#REF!</v>
      </c>
      <c r="C19" t="e">
        <f ca="1">IF(OFFSET(C19,-1,0)="L",1,IF(OFFSET(C19,-1,0)=1,2,IF(OR(A19="s",A19=0),"S",IF(AND(OFFSET(C19,-1,0)=2,A19=4),3,IF(AND(OR(OFFSET(C19,-1,0)="s",OFFSET(C19,-1,0)=0),A19&lt;&gt;"s",A19&gt;OFFSET(B19,-1,0)),OFFSET(B19,-1,0),A19)))))</f>
        <v>#REF!</v>
      </c>
      <c r="D19" t="e">
        <f ca="1">IF(OR(C19="S",C19=0),0,IF(ISERROR(K19),J19,SMALL(J19:K19,1)))</f>
        <v>#REF!</v>
      </c>
      <c r="E19" t="e">
        <f ca="1">IF($C19=1,OFFSET(E19,-1,0)+MAX(1,COUNTIF([1]QCI!$A$13:$A$24,OFFSET([1]ORÇAMENTO!E19,-1,0))),OFFSET(E19,-1,0))</f>
        <v>#REF!</v>
      </c>
      <c r="F19" t="e">
        <f ca="1">IF($C19=1,0,IF($C19=2,OFFSET(F19,-1,0)+1,OFFSET(F19,-1,0)))</f>
        <v>#REF!</v>
      </c>
      <c r="G19" t="e">
        <f ca="1">IF(AND($C19&lt;=2,$C19&lt;&gt;0),0,IF($C19=3,OFFSET(G19,-1,0)+1,OFFSET(G19,-1,0)))</f>
        <v>#REF!</v>
      </c>
      <c r="H19" t="e">
        <f ca="1">IF(AND($C19&lt;=3,$C19&lt;&gt;0),0,IF($C19=4,OFFSET(H19,-1,0)+1,OFFSET(H19,-1,0)))</f>
        <v>#REF!</v>
      </c>
      <c r="I19" t="e">
        <f t="shared" ca="1" si="0"/>
        <v>#REF!</v>
      </c>
      <c r="J19" t="e">
        <f t="shared" ca="1" si="1"/>
        <v>#REF!</v>
      </c>
      <c r="K19" t="e">
        <f ca="1">IF(OR($C19="S",$C19=0),0,MATCH(OFFSET($D19,0,$C19)+IF($C19&lt;&gt;1,1,COUNTIF([1]QCI!$A$13:$A$24,[1]ORÇAMENTO!E19)),OFFSET($D19,1,$C19,ROW($C$50)-ROW($C19)),0))</f>
        <v>#REF!</v>
      </c>
      <c r="L19" s="55" t="s">
        <v>60</v>
      </c>
      <c r="M19" s="56"/>
      <c r="N19" s="57"/>
      <c r="O19" s="58" t="s">
        <v>23</v>
      </c>
      <c r="P19" s="50" t="s">
        <v>93</v>
      </c>
      <c r="Q19" s="51">
        <v>0</v>
      </c>
      <c r="R19" s="52"/>
      <c r="S19" s="53"/>
      <c r="T19" s="51"/>
      <c r="U19" s="54"/>
    </row>
    <row r="20" spans="1:21" ht="30" x14ac:dyDescent="0.25">
      <c r="A20" t="e">
        <f>CHOOSE(1+LOG(1+2*(ORÇAMENTO.Nivel="Meta")+4*(ORÇAMENTO.Nivel="Nível 2")+8*(ORÇAMENTO.Nivel="Nível 3")+16*(ORÇAMENTO.Nivel="Nível 4")+32*(ORÇAMENTO.Nivel="Serviço"),2),0,1,2,3,4,"S")</f>
        <v>#REF!</v>
      </c>
      <c r="B20" t="e">
        <f ca="1">IF(OR(C20="s",C20=0),OFFSET(B20,-1,0),C20)</f>
        <v>#REF!</v>
      </c>
      <c r="C20" t="e">
        <f ca="1">IF(OFFSET(C20,-1,0)="L",1,IF(OFFSET(C20,-1,0)=1,2,IF(OR(A20="s",A20=0),"S",IF(AND(OFFSET(C20,-1,0)=2,A20=4),3,IF(AND(OR(OFFSET(C20,-1,0)="s",OFFSET(C20,-1,0)=0),A20&lt;&gt;"s",A20&gt;OFFSET(B20,-1,0)),OFFSET(B20,-1,0),A20)))))</f>
        <v>#REF!</v>
      </c>
      <c r="D20" t="e">
        <f ca="1">IF(OR(C20="S",C20=0),0,IF(ISERROR(K20),J20,SMALL(J20:K20,1)))</f>
        <v>#REF!</v>
      </c>
      <c r="E20" t="e">
        <f ca="1">IF($C20=1,OFFSET(E20,-1,0)+MAX(1,COUNTIF([1]QCI!$A$13:$A$24,OFFSET([1]ORÇAMENTO!E20,-1,0))),OFFSET(E20,-1,0))</f>
        <v>#REF!</v>
      </c>
      <c r="F20" t="e">
        <f ca="1">IF($C20=1,0,IF($C20=2,OFFSET(F20,-1,0)+1,OFFSET(F20,-1,0)))</f>
        <v>#REF!</v>
      </c>
      <c r="G20" t="e">
        <f ca="1">IF(AND($C20&lt;=2,$C20&lt;&gt;0),0,IF($C20=3,OFFSET(G20,-1,0)+1,OFFSET(G20,-1,0)))</f>
        <v>#REF!</v>
      </c>
      <c r="H20" t="e">
        <f ca="1">IF(AND($C20&lt;=3,$C20&lt;&gt;0),0,IF($C20=4,OFFSET(H20,-1,0)+1,OFFSET(H20,-1,0)))</f>
        <v>#REF!</v>
      </c>
      <c r="I20" t="e">
        <f t="shared" ca="1" si="0"/>
        <v>#REF!</v>
      </c>
      <c r="J20" t="e">
        <f t="shared" ca="1" si="1"/>
        <v>#REF!</v>
      </c>
      <c r="K20" t="e">
        <f ca="1">IF(OR($C20="S",$C20=0),0,MATCH(OFFSET($D20,0,$C20)+IF($C20&lt;&gt;1,1,COUNTIF([1]QCI!$A$13:$A$24,[1]ORÇAMENTO!E20)),OFFSET($D20,1,$C20,ROW($C$50)-ROW($C20)),0))</f>
        <v>#REF!</v>
      </c>
      <c r="L20" s="18" t="s">
        <v>61</v>
      </c>
      <c r="M20" s="19"/>
      <c r="N20" s="20"/>
      <c r="O20" s="21" t="s">
        <v>94</v>
      </c>
      <c r="P20" s="22" t="s">
        <v>95</v>
      </c>
      <c r="Q20" s="23">
        <v>1</v>
      </c>
      <c r="R20" s="24"/>
      <c r="S20" s="25"/>
      <c r="T20" s="23"/>
      <c r="U20" s="26"/>
    </row>
    <row r="21" spans="1:21" x14ac:dyDescent="0.25">
      <c r="A21" t="e">
        <f t="shared" si="2"/>
        <v>#REF!</v>
      </c>
      <c r="B21" t="e">
        <f t="shared" ca="1" si="3"/>
        <v>#REF!</v>
      </c>
      <c r="C21" t="e">
        <f t="shared" ca="1" si="4"/>
        <v>#REF!</v>
      </c>
      <c r="D21" t="e">
        <f t="shared" ca="1" si="5"/>
        <v>#REF!</v>
      </c>
      <c r="E21" t="e">
        <f ca="1">IF($C21=1,OFFSET(E21,-1,0)+MAX(1,COUNTIF([1]QCI!$A$13:$A$24,OFFSET([1]ORÇAMENTO!E21,-1,0))),OFFSET(E21,-1,0))</f>
        <v>#REF!</v>
      </c>
      <c r="F21" t="e">
        <f t="shared" ca="1" si="6"/>
        <v>#REF!</v>
      </c>
      <c r="G21" t="e">
        <f t="shared" ca="1" si="7"/>
        <v>#REF!</v>
      </c>
      <c r="H21" t="e">
        <f t="shared" ca="1" si="8"/>
        <v>#REF!</v>
      </c>
      <c r="I21" t="e">
        <f t="shared" ca="1" si="0"/>
        <v>#REF!</v>
      </c>
      <c r="J21" t="e">
        <f t="shared" ca="1" si="1"/>
        <v>#REF!</v>
      </c>
      <c r="K21" t="e">
        <f ca="1">IF(OR($C21="S",$C21=0),0,MATCH(OFFSET($D21,0,$C21)+IF($C21&lt;&gt;1,1,COUNTIF([1]QCI!$A$13:$A$24,[1]ORÇAMENTO!E21)),OFFSET($D21,1,$C21,ROW($C$50)-ROW($C21)),0))</f>
        <v>#REF!</v>
      </c>
      <c r="L21" s="55" t="s">
        <v>62</v>
      </c>
      <c r="M21" s="56"/>
      <c r="N21" s="57"/>
      <c r="O21" s="58" t="s">
        <v>24</v>
      </c>
      <c r="P21" s="50" t="s">
        <v>93</v>
      </c>
      <c r="Q21" s="51">
        <v>0</v>
      </c>
      <c r="R21" s="52"/>
      <c r="S21" s="53"/>
      <c r="T21" s="51"/>
      <c r="U21" s="54"/>
    </row>
    <row r="22" spans="1:21" x14ac:dyDescent="0.25">
      <c r="A22" t="e">
        <f t="shared" si="2"/>
        <v>#REF!</v>
      </c>
      <c r="B22" t="e">
        <f t="shared" ca="1" si="3"/>
        <v>#REF!</v>
      </c>
      <c r="C22" t="e">
        <f t="shared" ca="1" si="4"/>
        <v>#REF!</v>
      </c>
      <c r="D22" t="e">
        <f t="shared" ca="1" si="5"/>
        <v>#REF!</v>
      </c>
      <c r="E22" t="e">
        <f ca="1">IF($C22=1,OFFSET(E22,-1,0)+MAX(1,COUNTIF([1]QCI!$A$13:$A$24,OFFSET([1]ORÇAMENTO!E22,-1,0))),OFFSET(E22,-1,0))</f>
        <v>#REF!</v>
      </c>
      <c r="F22" t="e">
        <f t="shared" ca="1" si="6"/>
        <v>#REF!</v>
      </c>
      <c r="G22" t="e">
        <f t="shared" ca="1" si="7"/>
        <v>#REF!</v>
      </c>
      <c r="H22" t="e">
        <f t="shared" ca="1" si="8"/>
        <v>#REF!</v>
      </c>
      <c r="I22" t="e">
        <f t="shared" ca="1" si="0"/>
        <v>#REF!</v>
      </c>
      <c r="J22" t="e">
        <f t="shared" ca="1" si="1"/>
        <v>#REF!</v>
      </c>
      <c r="K22" t="e">
        <f ca="1">IF(OR($C22="S",$C22=0),0,MATCH(OFFSET($D22,0,$C22)+IF($C22&lt;&gt;1,1,COUNTIF([1]QCI!$A$13:$A$24,[1]ORÇAMENTO!E22)),OFFSET($D22,1,$C22,ROW($C$50)-ROW($C22)),0))</f>
        <v>#REF!</v>
      </c>
      <c r="L22" s="18" t="s">
        <v>63</v>
      </c>
      <c r="M22" s="19"/>
      <c r="N22" s="20"/>
      <c r="O22" s="21" t="s">
        <v>96</v>
      </c>
      <c r="P22" s="22" t="s">
        <v>97</v>
      </c>
      <c r="Q22" s="23">
        <v>16</v>
      </c>
      <c r="R22" s="24"/>
      <c r="S22" s="25"/>
      <c r="T22" s="23"/>
      <c r="U22" s="26"/>
    </row>
    <row r="23" spans="1:21" x14ac:dyDescent="0.25">
      <c r="A23" t="e">
        <f t="shared" ref="A23:A32" si="10">CHOOSE(1+LOG(1+2*(ORÇAMENTO.Nivel="Meta")+4*(ORÇAMENTO.Nivel="Nível 2")+8*(ORÇAMENTO.Nivel="Nível 3")+16*(ORÇAMENTO.Nivel="Nível 4")+32*(ORÇAMENTO.Nivel="Serviço"),2),0,1,2,3,4,"S")</f>
        <v>#REF!</v>
      </c>
      <c r="B23" t="e">
        <f t="shared" ca="1" si="3"/>
        <v>#REF!</v>
      </c>
      <c r="C23" t="e">
        <f t="shared" ca="1" si="4"/>
        <v>#REF!</v>
      </c>
      <c r="D23" t="e">
        <f t="shared" ca="1" si="5"/>
        <v>#REF!</v>
      </c>
      <c r="E23" t="e">
        <f ca="1">IF($C23=1,OFFSET(E23,-1,0)+MAX(1,COUNTIF([1]QCI!$A$13:$A$24,OFFSET([1]ORÇAMENTO!E23,-1,0))),OFFSET(E23,-1,0))</f>
        <v>#REF!</v>
      </c>
      <c r="F23" t="e">
        <f t="shared" ca="1" si="6"/>
        <v>#REF!</v>
      </c>
      <c r="G23" t="e">
        <f t="shared" ca="1" si="7"/>
        <v>#REF!</v>
      </c>
      <c r="H23" t="e">
        <f t="shared" ca="1" si="8"/>
        <v>#REF!</v>
      </c>
      <c r="I23" t="e">
        <f t="shared" ca="1" si="0"/>
        <v>#REF!</v>
      </c>
      <c r="J23" t="e">
        <f t="shared" ca="1" si="1"/>
        <v>#REF!</v>
      </c>
      <c r="K23" t="e">
        <f ca="1">IF(OR($C23="S",$C23=0),0,MATCH(OFFSET($D23,0,$C23)+IF($C23&lt;&gt;1,1,COUNTIF([1]QCI!$A$13:$A$24,[1]ORÇAMENTO!E23)),OFFSET($D23,1,$C23,ROW($C$50)-ROW($C23)),0))</f>
        <v>#REF!</v>
      </c>
      <c r="L23" s="55" t="s">
        <v>64</v>
      </c>
      <c r="M23" s="56"/>
      <c r="N23" s="57"/>
      <c r="O23" s="58" t="s">
        <v>25</v>
      </c>
      <c r="P23" s="50" t="s">
        <v>93</v>
      </c>
      <c r="Q23" s="51">
        <v>0</v>
      </c>
      <c r="R23" s="52"/>
      <c r="S23" s="53"/>
      <c r="T23" s="51"/>
      <c r="U23" s="54"/>
    </row>
    <row r="24" spans="1:21" x14ac:dyDescent="0.25">
      <c r="A24" t="e">
        <f t="shared" si="10"/>
        <v>#REF!</v>
      </c>
      <c r="B24" t="e">
        <f t="shared" ca="1" si="3"/>
        <v>#REF!</v>
      </c>
      <c r="C24" t="e">
        <f t="shared" ca="1" si="4"/>
        <v>#REF!</v>
      </c>
      <c r="D24" t="e">
        <f t="shared" ca="1" si="5"/>
        <v>#REF!</v>
      </c>
      <c r="E24" t="e">
        <f ca="1">IF($C24=1,OFFSET(E24,-1,0)+MAX(1,COUNTIF([1]QCI!$A$13:$A$24,OFFSET([1]ORÇAMENTO!E24,-1,0))),OFFSET(E24,-1,0))</f>
        <v>#REF!</v>
      </c>
      <c r="F24" t="e">
        <f t="shared" ca="1" si="6"/>
        <v>#REF!</v>
      </c>
      <c r="G24" t="e">
        <f t="shared" ca="1" si="7"/>
        <v>#REF!</v>
      </c>
      <c r="H24" t="e">
        <f t="shared" ca="1" si="8"/>
        <v>#REF!</v>
      </c>
      <c r="I24" t="e">
        <f t="shared" ca="1" si="0"/>
        <v>#REF!</v>
      </c>
      <c r="J24" t="e">
        <f t="shared" ca="1" si="1"/>
        <v>#REF!</v>
      </c>
      <c r="K24" t="e">
        <f ca="1">IF(OR($C24="S",$C24=0),0,MATCH(OFFSET($D24,0,$C24)+IF($C24&lt;&gt;1,1,COUNTIF([1]QCI!$A$13:$A$24,[1]ORÇAMENTO!E24)),OFFSET($D24,1,$C24,ROW($C$50)-ROW($C24)),0))</f>
        <v>#REF!</v>
      </c>
      <c r="L24" s="18" t="s">
        <v>65</v>
      </c>
      <c r="M24" s="19"/>
      <c r="N24" s="20"/>
      <c r="O24" s="21" t="s">
        <v>98</v>
      </c>
      <c r="P24" s="22" t="s">
        <v>99</v>
      </c>
      <c r="Q24" s="23">
        <v>51.98</v>
      </c>
      <c r="R24" s="24"/>
      <c r="S24" s="25"/>
      <c r="T24" s="23"/>
      <c r="U24" s="26"/>
    </row>
    <row r="25" spans="1:21" x14ac:dyDescent="0.25">
      <c r="A25" t="e">
        <f t="shared" si="10"/>
        <v>#REF!</v>
      </c>
      <c r="B25" t="e">
        <f t="shared" ca="1" si="3"/>
        <v>#REF!</v>
      </c>
      <c r="C25" t="e">
        <f t="shared" ca="1" si="4"/>
        <v>#REF!</v>
      </c>
      <c r="D25" t="e">
        <f t="shared" ca="1" si="5"/>
        <v>#REF!</v>
      </c>
      <c r="E25" t="e">
        <f ca="1">IF($C25=1,OFFSET(E25,-1,0)+MAX(1,COUNTIF([1]QCI!$A$13:$A$24,OFFSET([1]ORÇAMENTO!E25,-1,0))),OFFSET(E25,-1,0))</f>
        <v>#REF!</v>
      </c>
      <c r="F25" t="e">
        <f t="shared" ca="1" si="6"/>
        <v>#REF!</v>
      </c>
      <c r="G25" t="e">
        <f t="shared" ca="1" si="7"/>
        <v>#REF!</v>
      </c>
      <c r="H25" t="e">
        <f t="shared" ca="1" si="8"/>
        <v>#REF!</v>
      </c>
      <c r="I25" t="e">
        <f t="shared" ca="1" si="0"/>
        <v>#REF!</v>
      </c>
      <c r="J25" t="e">
        <f t="shared" ca="1" si="1"/>
        <v>#REF!</v>
      </c>
      <c r="K25" t="e">
        <f ca="1">IF(OR($C25="S",$C25=0),0,MATCH(OFFSET($D25,0,$C25)+IF($C25&lt;&gt;1,1,COUNTIF([1]QCI!$A$13:$A$24,[1]ORÇAMENTO!E25)),OFFSET($D25,1,$C25,ROW($C$50)-ROW($C25)),0))</f>
        <v>#REF!</v>
      </c>
      <c r="L25" s="18" t="s">
        <v>66</v>
      </c>
      <c r="M25" s="19"/>
      <c r="N25" s="20"/>
      <c r="O25" s="21" t="s">
        <v>100</v>
      </c>
      <c r="P25" s="22" t="s">
        <v>92</v>
      </c>
      <c r="Q25" s="23">
        <v>115.5</v>
      </c>
      <c r="R25" s="24"/>
      <c r="S25" s="25"/>
      <c r="T25" s="23"/>
      <c r="U25" s="26"/>
    </row>
    <row r="26" spans="1:21" ht="45" x14ac:dyDescent="0.25">
      <c r="A26" t="e">
        <f t="shared" si="10"/>
        <v>#REF!</v>
      </c>
      <c r="B26" t="e">
        <f t="shared" ca="1" si="3"/>
        <v>#REF!</v>
      </c>
      <c r="C26" t="e">
        <f t="shared" ca="1" si="4"/>
        <v>#REF!</v>
      </c>
      <c r="D26" t="e">
        <f t="shared" ca="1" si="5"/>
        <v>#REF!</v>
      </c>
      <c r="E26" t="e">
        <f ca="1">IF($C26=1,OFFSET(E26,-1,0)+MAX(1,COUNTIF([1]QCI!$A$13:$A$24,OFFSET([1]ORÇAMENTO!E26,-1,0))),OFFSET(E26,-1,0))</f>
        <v>#REF!</v>
      </c>
      <c r="F26" t="e">
        <f t="shared" ca="1" si="6"/>
        <v>#REF!</v>
      </c>
      <c r="G26" t="e">
        <f t="shared" ca="1" si="7"/>
        <v>#REF!</v>
      </c>
      <c r="H26" t="e">
        <f t="shared" ca="1" si="8"/>
        <v>#REF!</v>
      </c>
      <c r="I26" t="e">
        <f t="shared" ca="1" si="0"/>
        <v>#REF!</v>
      </c>
      <c r="J26" t="e">
        <f t="shared" ca="1" si="1"/>
        <v>#REF!</v>
      </c>
      <c r="K26" t="e">
        <f ca="1">IF(OR($C26="S",$C26=0),0,MATCH(OFFSET($D26,0,$C26)+IF($C26&lt;&gt;1,1,COUNTIF([1]QCI!$A$13:$A$24,[1]ORÇAMENTO!E26)),OFFSET($D26,1,$C26,ROW($C$50)-ROW($C26)),0))</f>
        <v>#REF!</v>
      </c>
      <c r="L26" s="18" t="s">
        <v>67</v>
      </c>
      <c r="M26" s="19"/>
      <c r="N26" s="20"/>
      <c r="O26" s="21" t="s">
        <v>101</v>
      </c>
      <c r="P26" s="22" t="s">
        <v>102</v>
      </c>
      <c r="Q26" s="23">
        <v>1.89</v>
      </c>
      <c r="R26" s="24"/>
      <c r="S26" s="25"/>
      <c r="T26" s="23"/>
      <c r="U26" s="26"/>
    </row>
    <row r="27" spans="1:21" ht="45" x14ac:dyDescent="0.25">
      <c r="A27" t="e">
        <f t="shared" si="10"/>
        <v>#REF!</v>
      </c>
      <c r="B27" t="e">
        <f t="shared" ca="1" si="3"/>
        <v>#REF!</v>
      </c>
      <c r="C27" t="e">
        <f t="shared" ca="1" si="4"/>
        <v>#REF!</v>
      </c>
      <c r="D27" t="e">
        <f t="shared" ca="1" si="5"/>
        <v>#REF!</v>
      </c>
      <c r="E27" t="e">
        <f ca="1">IF($C27=1,OFFSET(E27,-1,0)+MAX(1,COUNTIF([1]QCI!$A$13:$A$24,OFFSET([1]ORÇAMENTO!E27,-1,0))),OFFSET(E27,-1,0))</f>
        <v>#REF!</v>
      </c>
      <c r="F27" t="e">
        <f t="shared" ca="1" si="6"/>
        <v>#REF!</v>
      </c>
      <c r="G27" t="e">
        <f t="shared" ca="1" si="7"/>
        <v>#REF!</v>
      </c>
      <c r="H27" t="e">
        <f t="shared" ca="1" si="8"/>
        <v>#REF!</v>
      </c>
      <c r="I27" t="e">
        <f t="shared" ca="1" si="0"/>
        <v>#REF!</v>
      </c>
      <c r="J27" t="e">
        <f t="shared" ca="1" si="1"/>
        <v>#REF!</v>
      </c>
      <c r="K27" t="e">
        <f ca="1">IF(OR($C27="S",$C27=0),0,MATCH(OFFSET($D27,0,$C27)+IF($C27&lt;&gt;1,1,COUNTIF([1]QCI!$A$13:$A$24,[1]ORÇAMENTO!E27)),OFFSET($D27,1,$C27,ROW($C$50)-ROW($C27)),0))</f>
        <v>#REF!</v>
      </c>
      <c r="L27" s="18" t="s">
        <v>68</v>
      </c>
      <c r="M27" s="19"/>
      <c r="N27" s="20"/>
      <c r="O27" s="21" t="s">
        <v>103</v>
      </c>
      <c r="P27" s="22" t="s">
        <v>104</v>
      </c>
      <c r="Q27" s="23">
        <v>56.65</v>
      </c>
      <c r="R27" s="24"/>
      <c r="S27" s="25"/>
      <c r="T27" s="23"/>
      <c r="U27" s="26"/>
    </row>
    <row r="28" spans="1:21" ht="45" x14ac:dyDescent="0.25">
      <c r="A28" t="e">
        <f t="shared" si="10"/>
        <v>#REF!</v>
      </c>
      <c r="B28" t="e">
        <f t="shared" ca="1" si="3"/>
        <v>#REF!</v>
      </c>
      <c r="C28" t="e">
        <f t="shared" ca="1" si="4"/>
        <v>#REF!</v>
      </c>
      <c r="D28" t="e">
        <f t="shared" ca="1" si="5"/>
        <v>#REF!</v>
      </c>
      <c r="E28" t="e">
        <f ca="1">IF($C28=1,OFFSET(E28,-1,0)+MAX(1,COUNTIF([1]QCI!$A$13:$A$24,OFFSET([1]ORÇAMENTO!E28,-1,0))),OFFSET(E28,-1,0))</f>
        <v>#REF!</v>
      </c>
      <c r="F28" t="e">
        <f t="shared" ca="1" si="6"/>
        <v>#REF!</v>
      </c>
      <c r="G28" t="e">
        <f t="shared" ca="1" si="7"/>
        <v>#REF!</v>
      </c>
      <c r="H28" t="e">
        <f t="shared" ca="1" si="8"/>
        <v>#REF!</v>
      </c>
      <c r="I28" t="e">
        <f t="shared" ca="1" si="0"/>
        <v>#REF!</v>
      </c>
      <c r="J28" t="e">
        <f t="shared" ca="1" si="1"/>
        <v>#REF!</v>
      </c>
      <c r="K28" t="e">
        <f ca="1">IF(OR($C28="S",$C28=0),0,MATCH(OFFSET($D28,0,$C28)+IF($C28&lt;&gt;1,1,COUNTIF([1]QCI!$A$13:$A$24,[1]ORÇAMENTO!E28)),OFFSET($D28,1,$C28,ROW($C$50)-ROW($C28)),0))</f>
        <v>#REF!</v>
      </c>
      <c r="L28" s="18" t="s">
        <v>69</v>
      </c>
      <c r="M28" s="19"/>
      <c r="N28" s="20"/>
      <c r="O28" s="21" t="s">
        <v>105</v>
      </c>
      <c r="P28" s="22" t="s">
        <v>104</v>
      </c>
      <c r="Q28" s="23">
        <v>468.35</v>
      </c>
      <c r="R28" s="24"/>
      <c r="S28" s="25"/>
      <c r="T28" s="23"/>
      <c r="U28" s="26"/>
    </row>
    <row r="29" spans="1:21" ht="45" x14ac:dyDescent="0.25">
      <c r="A29" t="e">
        <f t="shared" si="10"/>
        <v>#REF!</v>
      </c>
      <c r="B29" t="e">
        <f t="shared" ca="1" si="3"/>
        <v>#REF!</v>
      </c>
      <c r="C29" t="e">
        <f t="shared" ca="1" si="4"/>
        <v>#REF!</v>
      </c>
      <c r="D29" t="e">
        <f t="shared" ca="1" si="5"/>
        <v>#REF!</v>
      </c>
      <c r="E29" t="e">
        <f ca="1">IF($C29=1,OFFSET(E29,-1,0)+MAX(1,COUNTIF([1]QCI!$A$13:$A$24,OFFSET([1]ORÇAMENTO!E29,-1,0))),OFFSET(E29,-1,0))</f>
        <v>#REF!</v>
      </c>
      <c r="F29" t="e">
        <f t="shared" ca="1" si="6"/>
        <v>#REF!</v>
      </c>
      <c r="G29" t="e">
        <f t="shared" ca="1" si="7"/>
        <v>#REF!</v>
      </c>
      <c r="H29" t="e">
        <f t="shared" ca="1" si="8"/>
        <v>#REF!</v>
      </c>
      <c r="I29" t="e">
        <f t="shared" ca="1" si="0"/>
        <v>#REF!</v>
      </c>
      <c r="J29" t="e">
        <f t="shared" ca="1" si="1"/>
        <v>#REF!</v>
      </c>
      <c r="K29" t="e">
        <f ca="1">IF(OR($C29="S",$C29=0),0,MATCH(OFFSET($D29,0,$C29)+IF($C29&lt;&gt;1,1,COUNTIF([1]QCI!$A$13:$A$24,[1]ORÇAMENTO!E29)),OFFSET($D29,1,$C29,ROW($C$50)-ROW($C29)),0))</f>
        <v>#REF!</v>
      </c>
      <c r="L29" s="18" t="s">
        <v>70</v>
      </c>
      <c r="M29" s="19"/>
      <c r="N29" s="20"/>
      <c r="O29" s="21" t="s">
        <v>106</v>
      </c>
      <c r="P29" s="22" t="s">
        <v>107</v>
      </c>
      <c r="Q29" s="23">
        <v>13.06</v>
      </c>
      <c r="R29" s="24"/>
      <c r="S29" s="25"/>
      <c r="T29" s="23"/>
      <c r="U29" s="26"/>
    </row>
    <row r="30" spans="1:21" ht="30" x14ac:dyDescent="0.25">
      <c r="A30" t="e">
        <f t="shared" si="10"/>
        <v>#REF!</v>
      </c>
      <c r="B30" t="e">
        <f t="shared" ca="1" si="3"/>
        <v>#REF!</v>
      </c>
      <c r="C30" t="e">
        <f t="shared" ca="1" si="4"/>
        <v>#REF!</v>
      </c>
      <c r="D30" t="e">
        <f t="shared" ca="1" si="5"/>
        <v>#REF!</v>
      </c>
      <c r="E30" t="e">
        <f ca="1">IF($C30=1,OFFSET(E30,-1,0)+MAX(1,COUNTIF([1]QCI!$A$13:$A$24,OFFSET([1]ORÇAMENTO!E30,-1,0))),OFFSET(E30,-1,0))</f>
        <v>#REF!</v>
      </c>
      <c r="F30" t="e">
        <f t="shared" ca="1" si="6"/>
        <v>#REF!</v>
      </c>
      <c r="G30" t="e">
        <f t="shared" ca="1" si="7"/>
        <v>#REF!</v>
      </c>
      <c r="H30" t="e">
        <f t="shared" ca="1" si="8"/>
        <v>#REF!</v>
      </c>
      <c r="I30" t="e">
        <f t="shared" ca="1" si="0"/>
        <v>#REF!</v>
      </c>
      <c r="J30" t="e">
        <f t="shared" ca="1" si="1"/>
        <v>#REF!</v>
      </c>
      <c r="K30" t="e">
        <f ca="1">IF(OR($C30="S",$C30=0),0,MATCH(OFFSET($D30,0,$C30)+IF($C30&lt;&gt;1,1,COUNTIF([1]QCI!$A$13:$A$24,[1]ORÇAMENTO!E30)),OFFSET($D30,1,$C30,ROW($C$50)-ROW($C30)),0))</f>
        <v>#REF!</v>
      </c>
      <c r="L30" s="18" t="s">
        <v>71</v>
      </c>
      <c r="M30" s="19"/>
      <c r="N30" s="20"/>
      <c r="O30" s="21" t="s">
        <v>108</v>
      </c>
      <c r="P30" s="22" t="s">
        <v>109</v>
      </c>
      <c r="Q30" s="23">
        <v>310.83</v>
      </c>
      <c r="R30" s="24"/>
      <c r="S30" s="25"/>
      <c r="T30" s="23"/>
      <c r="U30" s="26"/>
    </row>
    <row r="31" spans="1:21" ht="30" x14ac:dyDescent="0.25">
      <c r="A31" t="e">
        <f>CHOOSE(1+LOG(1+2*(ORÇAMENTO.Nivel="Meta")+4*(ORÇAMENTO.Nivel="Nível 2")+8*(ORÇAMENTO.Nivel="Nível 3")+16*(ORÇAMENTO.Nivel="Nível 4")+32*(ORÇAMENTO.Nivel="Serviço"),2),0,1,2,3,4,"S")</f>
        <v>#REF!</v>
      </c>
      <c r="B31" t="e">
        <f ca="1">IF(OR(C31="s",C31=0),OFFSET(B31,-1,0),C31)</f>
        <v>#REF!</v>
      </c>
      <c r="C31" t="e">
        <f ca="1">IF(OFFSET(C31,-1,0)="L",1,IF(OFFSET(C31,-1,0)=1,2,IF(OR(A31="s",A31=0),"S",IF(AND(OFFSET(C31,-1,0)=2,A31=4),3,IF(AND(OR(OFFSET(C31,-1,0)="s",OFFSET(C31,-1,0)=0),A31&lt;&gt;"s",A31&gt;OFFSET(B31,-1,0)),OFFSET(B31,-1,0),A31)))))</f>
        <v>#REF!</v>
      </c>
      <c r="D31" t="e">
        <f ca="1">IF(OR(C31="S",C31=0),0,IF(ISERROR(K31),J31,SMALL(J31:K31,1)))</f>
        <v>#REF!</v>
      </c>
      <c r="E31" t="e">
        <f ca="1">IF($C31=1,OFFSET(E31,-1,0)+MAX(1,COUNTIF([1]QCI!$A$13:$A$24,OFFSET([1]ORÇAMENTO!E31,-1,0))),OFFSET(E31,-1,0))</f>
        <v>#REF!</v>
      </c>
      <c r="F31" t="e">
        <f ca="1">IF($C31=1,0,IF($C31=2,OFFSET(F31,-1,0)+1,OFFSET(F31,-1,0)))</f>
        <v>#REF!</v>
      </c>
      <c r="G31" t="e">
        <f ca="1">IF(AND($C31&lt;=2,$C31&lt;&gt;0),0,IF($C31=3,OFFSET(G31,-1,0)+1,OFFSET(G31,-1,0)))</f>
        <v>#REF!</v>
      </c>
      <c r="H31" t="e">
        <f ca="1">IF(AND($C31&lt;=3,$C31&lt;&gt;0),0,IF($C31=4,OFFSET(H31,-1,0)+1,OFFSET(H31,-1,0)))</f>
        <v>#REF!</v>
      </c>
      <c r="I31" t="e">
        <f t="shared" ca="1" si="0"/>
        <v>#REF!</v>
      </c>
      <c r="J31" t="e">
        <f t="shared" ca="1" si="1"/>
        <v>#REF!</v>
      </c>
      <c r="K31" t="e">
        <f ca="1">IF(OR($C31="S",$C31=0),0,MATCH(OFFSET($D31,0,$C31)+IF($C31&lt;&gt;1,1,COUNTIF([1]QCI!$A$13:$A$24,[1]ORÇAMENTO!E31)),OFFSET($D31,1,$C31,ROW($C$50)-ROW($C31)),0))</f>
        <v>#REF!</v>
      </c>
      <c r="L31" s="18" t="s">
        <v>72</v>
      </c>
      <c r="M31" s="19"/>
      <c r="N31" s="20"/>
      <c r="O31" s="21" t="s">
        <v>110</v>
      </c>
      <c r="P31" s="22" t="s">
        <v>97</v>
      </c>
      <c r="Q31" s="23">
        <v>12</v>
      </c>
      <c r="R31" s="24"/>
      <c r="S31" s="25"/>
      <c r="T31" s="23"/>
      <c r="U31" s="26"/>
    </row>
    <row r="32" spans="1:21" x14ac:dyDescent="0.25">
      <c r="A32" t="e">
        <f t="shared" si="10"/>
        <v>#REF!</v>
      </c>
      <c r="B32" t="e">
        <f t="shared" ca="1" si="3"/>
        <v>#REF!</v>
      </c>
      <c r="C32" t="e">
        <f t="shared" ca="1" si="4"/>
        <v>#REF!</v>
      </c>
      <c r="D32" t="e">
        <f t="shared" ca="1" si="5"/>
        <v>#REF!</v>
      </c>
      <c r="E32" t="e">
        <f ca="1">IF($C32=1,OFFSET(E32,-1,0)+MAX(1,COUNTIF([1]QCI!$A$13:$A$24,OFFSET([1]ORÇAMENTO!E32,-1,0))),OFFSET(E32,-1,0))</f>
        <v>#REF!</v>
      </c>
      <c r="F32" t="e">
        <f t="shared" ca="1" si="6"/>
        <v>#REF!</v>
      </c>
      <c r="G32" t="e">
        <f t="shared" ca="1" si="7"/>
        <v>#REF!</v>
      </c>
      <c r="H32" t="e">
        <f t="shared" ca="1" si="8"/>
        <v>#REF!</v>
      </c>
      <c r="I32" t="e">
        <f t="shared" ca="1" si="0"/>
        <v>#REF!</v>
      </c>
      <c r="J32" t="e">
        <f t="shared" ca="1" si="1"/>
        <v>#REF!</v>
      </c>
      <c r="K32" t="e">
        <f ca="1">IF(OR($C32="S",$C32=0),0,MATCH(OFFSET($D32,0,$C32)+IF($C32&lt;&gt;1,1,COUNTIF([1]QCI!$A$13:$A$24,[1]ORÇAMENTO!E32)),OFFSET($D32,1,$C32,ROW($C$50)-ROW($C32)),0))</f>
        <v>#REF!</v>
      </c>
      <c r="L32" s="55" t="s">
        <v>73</v>
      </c>
      <c r="M32" s="56"/>
      <c r="N32" s="57"/>
      <c r="O32" s="58" t="s">
        <v>27</v>
      </c>
      <c r="P32" s="50" t="s">
        <v>93</v>
      </c>
      <c r="Q32" s="51">
        <v>0</v>
      </c>
      <c r="R32" s="52"/>
      <c r="S32" s="53"/>
      <c r="T32" s="51"/>
      <c r="U32" s="54"/>
    </row>
    <row r="33" spans="1:21" x14ac:dyDescent="0.25">
      <c r="A33" t="e">
        <f t="shared" ref="A33:A49" si="11">CHOOSE(1+LOG(1+2*(ORÇAMENTO.Nivel="Meta")+4*(ORÇAMENTO.Nivel="Nível 2")+8*(ORÇAMENTO.Nivel="Nível 3")+16*(ORÇAMENTO.Nivel="Nível 4")+32*(ORÇAMENTO.Nivel="Serviço"),2),0,1,2,3,4,"S")</f>
        <v>#REF!</v>
      </c>
      <c r="B33" t="e">
        <f t="shared" ca="1" si="3"/>
        <v>#REF!</v>
      </c>
      <c r="C33" t="e">
        <f t="shared" ca="1" si="4"/>
        <v>#REF!</v>
      </c>
      <c r="D33" t="e">
        <f t="shared" ca="1" si="5"/>
        <v>#REF!</v>
      </c>
      <c r="E33" t="e">
        <f ca="1">IF($C33=1,OFFSET(E33,-1,0)+MAX(1,COUNTIF([1]QCI!$A$13:$A$24,OFFSET([1]ORÇAMENTO!E33,-1,0))),OFFSET(E33,-1,0))</f>
        <v>#REF!</v>
      </c>
      <c r="F33" t="e">
        <f t="shared" ca="1" si="6"/>
        <v>#REF!</v>
      </c>
      <c r="G33" t="e">
        <f t="shared" ca="1" si="7"/>
        <v>#REF!</v>
      </c>
      <c r="H33" t="e">
        <f t="shared" ca="1" si="8"/>
        <v>#REF!</v>
      </c>
      <c r="I33" t="e">
        <f t="shared" ca="1" si="0"/>
        <v>#REF!</v>
      </c>
      <c r="J33" t="e">
        <f t="shared" ca="1" si="1"/>
        <v>#REF!</v>
      </c>
      <c r="K33" t="e">
        <f ca="1">IF(OR($C33="S",$C33=0),0,MATCH(OFFSET($D33,0,$C33)+IF($C33&lt;&gt;1,1,COUNTIF([1]QCI!$A$13:$A$24,[1]ORÇAMENTO!E33)),OFFSET($D33,1,$C33,ROW($C$50)-ROW($C33)),0))</f>
        <v>#REF!</v>
      </c>
      <c r="L33" s="55" t="s">
        <v>74</v>
      </c>
      <c r="M33" s="56"/>
      <c r="N33" s="57"/>
      <c r="O33" s="58" t="s">
        <v>29</v>
      </c>
      <c r="P33" s="50" t="s">
        <v>93</v>
      </c>
      <c r="Q33" s="51">
        <v>0</v>
      </c>
      <c r="R33" s="52"/>
      <c r="S33" s="53"/>
      <c r="T33" s="51"/>
      <c r="U33" s="54"/>
    </row>
    <row r="34" spans="1:21" ht="30" x14ac:dyDescent="0.25">
      <c r="A34" t="e">
        <f t="shared" si="11"/>
        <v>#REF!</v>
      </c>
      <c r="B34" t="e">
        <f t="shared" ca="1" si="3"/>
        <v>#REF!</v>
      </c>
      <c r="C34" t="e">
        <f t="shared" ca="1" si="4"/>
        <v>#REF!</v>
      </c>
      <c r="D34" t="e">
        <f t="shared" ca="1" si="5"/>
        <v>#REF!</v>
      </c>
      <c r="E34" t="e">
        <f ca="1">IF($C34=1,OFFSET(E34,-1,0)+MAX(1,COUNTIF([1]QCI!$A$13:$A$24,OFFSET([1]ORÇAMENTO!E34,-1,0))),OFFSET(E34,-1,0))</f>
        <v>#REF!</v>
      </c>
      <c r="F34" t="e">
        <f t="shared" ca="1" si="6"/>
        <v>#REF!</v>
      </c>
      <c r="G34" t="e">
        <f t="shared" ca="1" si="7"/>
        <v>#REF!</v>
      </c>
      <c r="H34" t="e">
        <f t="shared" ca="1" si="8"/>
        <v>#REF!</v>
      </c>
      <c r="I34" t="e">
        <f t="shared" ca="1" si="0"/>
        <v>#REF!</v>
      </c>
      <c r="J34" t="e">
        <f t="shared" ca="1" si="1"/>
        <v>#REF!</v>
      </c>
      <c r="K34" t="e">
        <f ca="1">IF(OR($C34="S",$C34=0),0,MATCH(OFFSET($D34,0,$C34)+IF($C34&lt;&gt;1,1,COUNTIF([1]QCI!$A$13:$A$24,[1]ORÇAMENTO!E34)),OFFSET($D34,1,$C34,ROW($C$50)-ROW($C34)),0))</f>
        <v>#REF!</v>
      </c>
      <c r="L34" s="18" t="s">
        <v>75</v>
      </c>
      <c r="M34" s="19"/>
      <c r="N34" s="20"/>
      <c r="O34" s="21" t="s">
        <v>111</v>
      </c>
      <c r="P34" s="22" t="s">
        <v>92</v>
      </c>
      <c r="Q34" s="23">
        <v>16</v>
      </c>
      <c r="R34" s="24"/>
      <c r="S34" s="25"/>
      <c r="T34" s="23"/>
      <c r="U34" s="26"/>
    </row>
    <row r="35" spans="1:21" ht="30" x14ac:dyDescent="0.25">
      <c r="A35" t="e">
        <f t="shared" si="11"/>
        <v>#REF!</v>
      </c>
      <c r="B35" t="e">
        <f t="shared" ca="1" si="3"/>
        <v>#REF!</v>
      </c>
      <c r="C35" t="e">
        <f t="shared" ca="1" si="4"/>
        <v>#REF!</v>
      </c>
      <c r="D35" t="e">
        <f t="shared" ca="1" si="5"/>
        <v>#REF!</v>
      </c>
      <c r="E35" t="e">
        <f ca="1">IF($C35=1,OFFSET(E35,-1,0)+MAX(1,COUNTIF([1]QCI!$A$13:$A$24,OFFSET([1]ORÇAMENTO!E35,-1,0))),OFFSET(E35,-1,0))</f>
        <v>#REF!</v>
      </c>
      <c r="F35" t="e">
        <f t="shared" ca="1" si="6"/>
        <v>#REF!</v>
      </c>
      <c r="G35" t="e">
        <f t="shared" ca="1" si="7"/>
        <v>#REF!</v>
      </c>
      <c r="H35" t="e">
        <f t="shared" ca="1" si="8"/>
        <v>#REF!</v>
      </c>
      <c r="I35" t="e">
        <f t="shared" ca="1" si="0"/>
        <v>#REF!</v>
      </c>
      <c r="J35" t="e">
        <f t="shared" ca="1" si="1"/>
        <v>#REF!</v>
      </c>
      <c r="K35" t="e">
        <f ca="1">IF(OR($C35="S",$C35=0),0,MATCH(OFFSET($D35,0,$C35)+IF($C35&lt;&gt;1,1,COUNTIF([1]QCI!$A$13:$A$24,[1]ORÇAMENTO!E35)),OFFSET($D35,1,$C35,ROW($C$50)-ROW($C35)),0))</f>
        <v>#REF!</v>
      </c>
      <c r="L35" s="18" t="s">
        <v>76</v>
      </c>
      <c r="M35" s="19"/>
      <c r="N35" s="20"/>
      <c r="O35" s="21" t="s">
        <v>112</v>
      </c>
      <c r="P35" s="22" t="s">
        <v>107</v>
      </c>
      <c r="Q35" s="23">
        <v>0.43</v>
      </c>
      <c r="R35" s="24"/>
      <c r="S35" s="25"/>
      <c r="T35" s="23"/>
      <c r="U35" s="26"/>
    </row>
    <row r="36" spans="1:21" ht="30" x14ac:dyDescent="0.25">
      <c r="A36" t="e">
        <f>CHOOSE(1+LOG(1+2*(ORÇAMENTO.Nivel="Meta")+4*(ORÇAMENTO.Nivel="Nível 2")+8*(ORÇAMENTO.Nivel="Nível 3")+16*(ORÇAMENTO.Nivel="Nível 4")+32*(ORÇAMENTO.Nivel="Serviço"),2),0,1,2,3,4,"S")</f>
        <v>#REF!</v>
      </c>
      <c r="B36" t="e">
        <f ca="1">IF(OR(C36="s",C36=0),OFFSET(B36,-1,0),C36)</f>
        <v>#REF!</v>
      </c>
      <c r="C36" t="e">
        <f ca="1">IF(OFFSET(C36,-1,0)="L",1,IF(OFFSET(C36,-1,0)=1,2,IF(OR(A36="s",A36=0),"S",IF(AND(OFFSET(C36,-1,0)=2,A36=4),3,IF(AND(OR(OFFSET(C36,-1,0)="s",OFFSET(C36,-1,0)=0),A36&lt;&gt;"s",A36&gt;OFFSET(B36,-1,0)),OFFSET(B36,-1,0),A36)))))</f>
        <v>#REF!</v>
      </c>
      <c r="D36" t="e">
        <f ca="1">IF(OR(C36="S",C36=0),0,IF(ISERROR(K36),J36,SMALL(J36:K36,1)))</f>
        <v>#REF!</v>
      </c>
      <c r="E36" t="e">
        <f ca="1">IF($C36=1,OFFSET(E36,-1,0)+MAX(1,COUNTIF([1]QCI!$A$13:$A$24,OFFSET([1]ORÇAMENTO!E36,-1,0))),OFFSET(E36,-1,0))</f>
        <v>#REF!</v>
      </c>
      <c r="F36" t="e">
        <f ca="1">IF($C36=1,0,IF($C36=2,OFFSET(F36,-1,0)+1,OFFSET(F36,-1,0)))</f>
        <v>#REF!</v>
      </c>
      <c r="G36" t="e">
        <f ca="1">IF(AND($C36&lt;=2,$C36&lt;&gt;0),0,IF($C36=3,OFFSET(G36,-1,0)+1,OFFSET(G36,-1,0)))</f>
        <v>#REF!</v>
      </c>
      <c r="H36" t="e">
        <f ca="1">IF(AND($C36&lt;=3,$C36&lt;&gt;0),0,IF($C36=4,OFFSET(H36,-1,0)+1,OFFSET(H36,-1,0)))</f>
        <v>#REF!</v>
      </c>
      <c r="I36" t="e">
        <f t="shared" ca="1" si="0"/>
        <v>#REF!</v>
      </c>
      <c r="J36" t="e">
        <f t="shared" ca="1" si="1"/>
        <v>#REF!</v>
      </c>
      <c r="K36" t="e">
        <f ca="1">IF(OR($C36="S",$C36=0),0,MATCH(OFFSET($D36,0,$C36)+IF($C36&lt;&gt;1,1,COUNTIF([1]QCI!$A$13:$A$24,[1]ORÇAMENTO!E36)),OFFSET($D36,1,$C36,ROW($C$50)-ROW($C36)),0))</f>
        <v>#REF!</v>
      </c>
      <c r="L36" s="18" t="s">
        <v>77</v>
      </c>
      <c r="M36" s="19"/>
      <c r="N36" s="20"/>
      <c r="O36" s="21" t="s">
        <v>113</v>
      </c>
      <c r="P36" s="22" t="s">
        <v>107</v>
      </c>
      <c r="Q36" s="23">
        <v>0.43</v>
      </c>
      <c r="R36" s="24"/>
      <c r="S36" s="25"/>
      <c r="T36" s="23"/>
      <c r="U36" s="26"/>
    </row>
    <row r="37" spans="1:21" x14ac:dyDescent="0.25">
      <c r="A37" t="e">
        <f t="shared" si="11"/>
        <v>#REF!</v>
      </c>
      <c r="B37" t="e">
        <f t="shared" ca="1" si="3"/>
        <v>#REF!</v>
      </c>
      <c r="C37" t="e">
        <f t="shared" ca="1" si="4"/>
        <v>#REF!</v>
      </c>
      <c r="D37" t="e">
        <f t="shared" ca="1" si="5"/>
        <v>#REF!</v>
      </c>
      <c r="E37" t="e">
        <f ca="1">IF($C37=1,OFFSET(E37,-1,0)+MAX(1,COUNTIF([1]QCI!$A$13:$A$24,OFFSET([1]ORÇAMENTO!E37,-1,0))),OFFSET(E37,-1,0))</f>
        <v>#REF!</v>
      </c>
      <c r="F37" t="e">
        <f t="shared" ca="1" si="6"/>
        <v>#REF!</v>
      </c>
      <c r="G37" t="e">
        <f t="shared" ca="1" si="7"/>
        <v>#REF!</v>
      </c>
      <c r="H37" t="e">
        <f t="shared" ca="1" si="8"/>
        <v>#REF!</v>
      </c>
      <c r="I37" t="e">
        <f t="shared" ca="1" si="0"/>
        <v>#REF!</v>
      </c>
      <c r="J37" t="e">
        <f t="shared" ca="1" si="1"/>
        <v>#REF!</v>
      </c>
      <c r="K37" t="e">
        <f ca="1">IF(OR($C37="S",$C37=0),0,MATCH(OFFSET($D37,0,$C37)+IF($C37&lt;&gt;1,1,COUNTIF([1]QCI!$A$13:$A$24,[1]ORÇAMENTO!E37)),OFFSET($D37,1,$C37,ROW($C$50)-ROW($C37)),0))</f>
        <v>#REF!</v>
      </c>
      <c r="L37" s="55" t="s">
        <v>78</v>
      </c>
      <c r="M37" s="56"/>
      <c r="N37" s="57"/>
      <c r="O37" s="58" t="s">
        <v>30</v>
      </c>
      <c r="P37" s="50" t="s">
        <v>93</v>
      </c>
      <c r="Q37" s="51">
        <v>0</v>
      </c>
      <c r="R37" s="52"/>
      <c r="S37" s="53"/>
      <c r="T37" s="51"/>
      <c r="U37" s="54"/>
    </row>
    <row r="38" spans="1:21" ht="30" x14ac:dyDescent="0.25">
      <c r="A38" t="e">
        <f t="shared" si="11"/>
        <v>#REF!</v>
      </c>
      <c r="B38" t="e">
        <f t="shared" ca="1" si="3"/>
        <v>#REF!</v>
      </c>
      <c r="C38" t="e">
        <f t="shared" ca="1" si="4"/>
        <v>#REF!</v>
      </c>
      <c r="D38" t="e">
        <f t="shared" ca="1" si="5"/>
        <v>#REF!</v>
      </c>
      <c r="E38" t="e">
        <f ca="1">IF($C38=1,OFFSET(E38,-1,0)+MAX(1,COUNTIF([1]QCI!$A$13:$A$24,OFFSET([1]ORÇAMENTO!E38,-1,0))),OFFSET(E38,-1,0))</f>
        <v>#REF!</v>
      </c>
      <c r="F38" t="e">
        <f t="shared" ca="1" si="6"/>
        <v>#REF!</v>
      </c>
      <c r="G38" t="e">
        <f t="shared" ca="1" si="7"/>
        <v>#REF!</v>
      </c>
      <c r="H38" t="e">
        <f t="shared" ca="1" si="8"/>
        <v>#REF!</v>
      </c>
      <c r="I38" t="e">
        <f t="shared" ca="1" si="0"/>
        <v>#REF!</v>
      </c>
      <c r="J38" t="e">
        <f t="shared" ca="1" si="1"/>
        <v>#REF!</v>
      </c>
      <c r="K38" t="e">
        <f ca="1">IF(OR($C38="S",$C38=0),0,MATCH(OFFSET($D38,0,$C38)+IF($C38&lt;&gt;1,1,COUNTIF([1]QCI!$A$13:$A$24,[1]ORÇAMENTO!E38)),OFFSET($D38,1,$C38,ROW($C$50)-ROW($C38)),0))</f>
        <v>#REF!</v>
      </c>
      <c r="L38" s="18" t="s">
        <v>79</v>
      </c>
      <c r="M38" s="19"/>
      <c r="N38" s="20"/>
      <c r="O38" s="21" t="s">
        <v>114</v>
      </c>
      <c r="P38" s="22" t="s">
        <v>92</v>
      </c>
      <c r="Q38" s="23">
        <v>1.19</v>
      </c>
      <c r="R38" s="24"/>
      <c r="S38" s="25"/>
      <c r="T38" s="23"/>
      <c r="U38" s="26"/>
    </row>
    <row r="39" spans="1:21" ht="30" x14ac:dyDescent="0.25">
      <c r="A39" t="e">
        <f t="shared" si="11"/>
        <v>#REF!</v>
      </c>
      <c r="B39" t="e">
        <f t="shared" ca="1" si="3"/>
        <v>#REF!</v>
      </c>
      <c r="C39" t="e">
        <f t="shared" ca="1" si="4"/>
        <v>#REF!</v>
      </c>
      <c r="D39" t="e">
        <f t="shared" ca="1" si="5"/>
        <v>#REF!</v>
      </c>
      <c r="E39" t="e">
        <f ca="1">IF($C39=1,OFFSET(E39,-1,0)+MAX(1,COUNTIF([1]QCI!$A$13:$A$24,OFFSET([1]ORÇAMENTO!E39,-1,0))),OFFSET(E39,-1,0))</f>
        <v>#REF!</v>
      </c>
      <c r="F39" t="e">
        <f t="shared" ca="1" si="6"/>
        <v>#REF!</v>
      </c>
      <c r="G39" t="e">
        <f t="shared" ca="1" si="7"/>
        <v>#REF!</v>
      </c>
      <c r="H39" t="e">
        <f t="shared" ca="1" si="8"/>
        <v>#REF!</v>
      </c>
      <c r="I39" t="e">
        <f t="shared" ca="1" si="0"/>
        <v>#REF!</v>
      </c>
      <c r="J39" t="e">
        <f t="shared" ca="1" si="1"/>
        <v>#REF!</v>
      </c>
      <c r="K39" t="e">
        <f ca="1">IF(OR($C39="S",$C39=0),0,MATCH(OFFSET($D39,0,$C39)+IF($C39&lt;&gt;1,1,COUNTIF([1]QCI!$A$13:$A$24,[1]ORÇAMENTO!E39)),OFFSET($D39,1,$C39,ROW($C$50)-ROW($C39)),0))</f>
        <v>#REF!</v>
      </c>
      <c r="L39" s="18" t="s">
        <v>80</v>
      </c>
      <c r="M39" s="19"/>
      <c r="N39" s="20"/>
      <c r="O39" s="21" t="s">
        <v>114</v>
      </c>
      <c r="P39" s="22" t="s">
        <v>92</v>
      </c>
      <c r="Q39" s="23">
        <v>4.75</v>
      </c>
      <c r="R39" s="24"/>
      <c r="S39" s="25"/>
      <c r="T39" s="23"/>
      <c r="U39" s="26"/>
    </row>
    <row r="40" spans="1:21" x14ac:dyDescent="0.25">
      <c r="A40" t="e">
        <f t="shared" si="11"/>
        <v>#REF!</v>
      </c>
      <c r="B40" t="e">
        <f t="shared" ca="1" si="3"/>
        <v>#REF!</v>
      </c>
      <c r="C40" t="e">
        <f t="shared" ca="1" si="4"/>
        <v>#REF!</v>
      </c>
      <c r="D40" t="e">
        <f t="shared" ca="1" si="5"/>
        <v>#REF!</v>
      </c>
      <c r="E40" t="e">
        <f ca="1">IF($C40=1,OFFSET(E40,-1,0)+MAX(1,COUNTIF([1]QCI!$A$13:$A$24,OFFSET([1]ORÇAMENTO!E40,-1,0))),OFFSET(E40,-1,0))</f>
        <v>#REF!</v>
      </c>
      <c r="F40" t="e">
        <f t="shared" ca="1" si="6"/>
        <v>#REF!</v>
      </c>
      <c r="G40" t="e">
        <f t="shared" ca="1" si="7"/>
        <v>#REF!</v>
      </c>
      <c r="H40" t="e">
        <f t="shared" ca="1" si="8"/>
        <v>#REF!</v>
      </c>
      <c r="I40" t="e">
        <f t="shared" ca="1" si="0"/>
        <v>#REF!</v>
      </c>
      <c r="J40" t="e">
        <f t="shared" ca="1" si="1"/>
        <v>#REF!</v>
      </c>
      <c r="K40" t="e">
        <f ca="1">IF(OR($C40="S",$C40=0),0,MATCH(OFFSET($D40,0,$C40)+IF($C40&lt;&gt;1,1,COUNTIF([1]QCI!$A$13:$A$24,[1]ORÇAMENTO!E40)),OFFSET($D40,1,$C40,ROW($C$50)-ROW($C40)),0))</f>
        <v>#REF!</v>
      </c>
      <c r="L40" s="55" t="s">
        <v>81</v>
      </c>
      <c r="M40" s="56"/>
      <c r="N40" s="57"/>
      <c r="O40" s="58" t="s">
        <v>31</v>
      </c>
      <c r="P40" s="50" t="s">
        <v>93</v>
      </c>
      <c r="Q40" s="51">
        <v>0</v>
      </c>
      <c r="R40" s="52"/>
      <c r="S40" s="53"/>
      <c r="T40" s="51"/>
      <c r="U40" s="54"/>
    </row>
    <row r="41" spans="1:21" x14ac:dyDescent="0.25">
      <c r="A41" t="e">
        <f t="shared" si="11"/>
        <v>#REF!</v>
      </c>
      <c r="B41" t="e">
        <f t="shared" ca="1" si="3"/>
        <v>#REF!</v>
      </c>
      <c r="C41" t="e">
        <f t="shared" ca="1" si="4"/>
        <v>#REF!</v>
      </c>
      <c r="D41" t="e">
        <f t="shared" ca="1" si="5"/>
        <v>#REF!</v>
      </c>
      <c r="E41" t="e">
        <f ca="1">IF($C41=1,OFFSET(E41,-1,0)+MAX(1,COUNTIF([1]QCI!$A$13:$A$24,OFFSET([1]ORÇAMENTO!E41,-1,0))),OFFSET(E41,-1,0))</f>
        <v>#REF!</v>
      </c>
      <c r="F41" t="e">
        <f t="shared" ca="1" si="6"/>
        <v>#REF!</v>
      </c>
      <c r="G41" t="e">
        <f t="shared" ca="1" si="7"/>
        <v>#REF!</v>
      </c>
      <c r="H41" t="e">
        <f t="shared" ca="1" si="8"/>
        <v>#REF!</v>
      </c>
      <c r="I41" t="e">
        <f t="shared" ca="1" si="0"/>
        <v>#REF!</v>
      </c>
      <c r="J41" t="e">
        <f t="shared" ca="1" si="1"/>
        <v>#REF!</v>
      </c>
      <c r="K41" t="e">
        <f ca="1">IF(OR($C41="S",$C41=0),0,MATCH(OFFSET($D41,0,$C41)+IF($C41&lt;&gt;1,1,COUNTIF([1]QCI!$A$13:$A$24,[1]ORÇAMENTO!E41)),OFFSET($D41,1,$C41,ROW($C$50)-ROW($C41)),0))</f>
        <v>#REF!</v>
      </c>
      <c r="L41" s="55" t="s">
        <v>82</v>
      </c>
      <c r="M41" s="56"/>
      <c r="N41" s="57"/>
      <c r="O41" s="58" t="s">
        <v>32</v>
      </c>
      <c r="P41" s="50" t="s">
        <v>93</v>
      </c>
      <c r="Q41" s="51">
        <v>0</v>
      </c>
      <c r="R41" s="52"/>
      <c r="S41" s="53"/>
      <c r="T41" s="51"/>
      <c r="U41" s="54"/>
    </row>
    <row r="42" spans="1:21" x14ac:dyDescent="0.25">
      <c r="A42" t="e">
        <f t="shared" si="11"/>
        <v>#REF!</v>
      </c>
      <c r="B42" t="e">
        <f t="shared" ca="1" si="3"/>
        <v>#REF!</v>
      </c>
      <c r="C42" t="e">
        <f t="shared" ca="1" si="4"/>
        <v>#REF!</v>
      </c>
      <c r="D42" t="e">
        <f t="shared" ca="1" si="5"/>
        <v>#REF!</v>
      </c>
      <c r="E42" t="e">
        <f ca="1">IF($C42=1,OFFSET(E42,-1,0)+MAX(1,COUNTIF([1]QCI!$A$13:$A$24,OFFSET([1]ORÇAMENTO!E42,-1,0))),OFFSET(E42,-1,0))</f>
        <v>#REF!</v>
      </c>
      <c r="F42" t="e">
        <f t="shared" ca="1" si="6"/>
        <v>#REF!</v>
      </c>
      <c r="G42" t="e">
        <f t="shared" ca="1" si="7"/>
        <v>#REF!</v>
      </c>
      <c r="H42" t="e">
        <f t="shared" ca="1" si="8"/>
        <v>#REF!</v>
      </c>
      <c r="I42" t="e">
        <f t="shared" ca="1" si="0"/>
        <v>#REF!</v>
      </c>
      <c r="J42" t="e">
        <f t="shared" ca="1" si="1"/>
        <v>#REF!</v>
      </c>
      <c r="K42" t="e">
        <f ca="1">IF(OR($C42="S",$C42=0),0,MATCH(OFFSET($D42,0,$C42)+IF($C42&lt;&gt;1,1,COUNTIF([1]QCI!$A$13:$A$24,[1]ORÇAMENTO!E42)),OFFSET($D42,1,$C42,ROW($C$50)-ROW($C42)),0))</f>
        <v>#REF!</v>
      </c>
      <c r="L42" s="18" t="s">
        <v>83</v>
      </c>
      <c r="M42" s="19"/>
      <c r="N42" s="20"/>
      <c r="O42" s="21" t="s">
        <v>115</v>
      </c>
      <c r="P42" s="22" t="s">
        <v>92</v>
      </c>
      <c r="Q42" s="23">
        <v>5.76</v>
      </c>
      <c r="R42" s="24"/>
      <c r="S42" s="25"/>
      <c r="T42" s="23"/>
      <c r="U42" s="26"/>
    </row>
    <row r="43" spans="1:21" x14ac:dyDescent="0.25">
      <c r="A43" t="e">
        <f t="shared" si="11"/>
        <v>#REF!</v>
      </c>
      <c r="B43" t="e">
        <f t="shared" ca="1" si="3"/>
        <v>#REF!</v>
      </c>
      <c r="C43" t="e">
        <f t="shared" ca="1" si="4"/>
        <v>#REF!</v>
      </c>
      <c r="D43" t="e">
        <f t="shared" ca="1" si="5"/>
        <v>#REF!</v>
      </c>
      <c r="E43" t="e">
        <f ca="1">IF($C43=1,OFFSET(E43,-1,0)+MAX(1,COUNTIF([1]QCI!$A$13:$A$24,OFFSET([1]ORÇAMENTO!E43,-1,0))),OFFSET(E43,-1,0))</f>
        <v>#REF!</v>
      </c>
      <c r="F43" t="e">
        <f t="shared" ca="1" si="6"/>
        <v>#REF!</v>
      </c>
      <c r="G43" t="e">
        <f t="shared" ca="1" si="7"/>
        <v>#REF!</v>
      </c>
      <c r="H43" t="e">
        <f t="shared" ca="1" si="8"/>
        <v>#REF!</v>
      </c>
      <c r="I43" t="e">
        <f t="shared" ca="1" si="0"/>
        <v>#REF!</v>
      </c>
      <c r="J43" t="e">
        <f t="shared" ca="1" si="1"/>
        <v>#REF!</v>
      </c>
      <c r="K43" t="e">
        <f ca="1">IF(OR($C43="S",$C43=0),0,MATCH(OFFSET($D43,0,$C43)+IF($C43&lt;&gt;1,1,COUNTIF([1]QCI!$A$13:$A$24,[1]ORÇAMENTO!E43)),OFFSET($D43,1,$C43,ROW($C$50)-ROW($C43)),0))</f>
        <v>#REF!</v>
      </c>
      <c r="L43" s="18" t="s">
        <v>84</v>
      </c>
      <c r="M43" s="19"/>
      <c r="N43" s="20"/>
      <c r="O43" s="21" t="s">
        <v>115</v>
      </c>
      <c r="P43" s="22" t="s">
        <v>92</v>
      </c>
      <c r="Q43" s="23">
        <v>10.119999999999999</v>
      </c>
      <c r="R43" s="24"/>
      <c r="S43" s="25"/>
      <c r="T43" s="23"/>
      <c r="U43" s="26"/>
    </row>
    <row r="44" spans="1:21" ht="30" x14ac:dyDescent="0.25">
      <c r="A44" t="e">
        <f t="shared" si="11"/>
        <v>#REF!</v>
      </c>
      <c r="B44" t="e">
        <f t="shared" ca="1" si="3"/>
        <v>#REF!</v>
      </c>
      <c r="C44" t="e">
        <f t="shared" ca="1" si="4"/>
        <v>#REF!</v>
      </c>
      <c r="D44" t="e">
        <f t="shared" ca="1" si="5"/>
        <v>#REF!</v>
      </c>
      <c r="E44" t="e">
        <f ca="1">IF($C44=1,OFFSET(E44,-1,0)+MAX(1,COUNTIF([1]QCI!$A$13:$A$24,OFFSET([1]ORÇAMENTO!E44,-1,0))),OFFSET(E44,-1,0))</f>
        <v>#REF!</v>
      </c>
      <c r="F44" t="e">
        <f t="shared" ca="1" si="6"/>
        <v>#REF!</v>
      </c>
      <c r="G44" t="e">
        <f t="shared" ca="1" si="7"/>
        <v>#REF!</v>
      </c>
      <c r="H44" t="e">
        <f t="shared" ca="1" si="8"/>
        <v>#REF!</v>
      </c>
      <c r="I44" t="e">
        <f t="shared" ca="1" si="0"/>
        <v>#REF!</v>
      </c>
      <c r="J44" t="e">
        <f t="shared" ca="1" si="1"/>
        <v>#REF!</v>
      </c>
      <c r="K44" t="e">
        <f ca="1">IF(OR($C44="S",$C44=0),0,MATCH(OFFSET($D44,0,$C44)+IF($C44&lt;&gt;1,1,COUNTIF([1]QCI!$A$13:$A$24,[1]ORÇAMENTO!E44)),OFFSET($D44,1,$C44,ROW($C$50)-ROW($C44)),0))</f>
        <v>#REF!</v>
      </c>
      <c r="L44" s="18" t="s">
        <v>85</v>
      </c>
      <c r="M44" s="19"/>
      <c r="N44" s="20"/>
      <c r="O44" s="21" t="s">
        <v>116</v>
      </c>
      <c r="P44" s="22" t="s">
        <v>92</v>
      </c>
      <c r="Q44" s="23">
        <v>27.24</v>
      </c>
      <c r="R44" s="24"/>
      <c r="S44" s="25"/>
      <c r="T44" s="23"/>
      <c r="U44" s="26"/>
    </row>
    <row r="45" spans="1:21" x14ac:dyDescent="0.25">
      <c r="A45" t="e">
        <f t="shared" si="11"/>
        <v>#REF!</v>
      </c>
      <c r="B45" t="e">
        <f t="shared" ca="1" si="3"/>
        <v>#REF!</v>
      </c>
      <c r="C45" t="e">
        <f t="shared" ca="1" si="4"/>
        <v>#REF!</v>
      </c>
      <c r="D45" t="e">
        <f t="shared" ca="1" si="5"/>
        <v>#REF!</v>
      </c>
      <c r="E45" t="e">
        <f ca="1">IF($C45=1,OFFSET(E45,-1,0)+MAX(1,COUNTIF([1]QCI!$A$13:$A$24,OFFSET([1]ORÇAMENTO!E45,-1,0))),OFFSET(E45,-1,0))</f>
        <v>#REF!</v>
      </c>
      <c r="F45" t="e">
        <f t="shared" ca="1" si="6"/>
        <v>#REF!</v>
      </c>
      <c r="G45" t="e">
        <f t="shared" ca="1" si="7"/>
        <v>#REF!</v>
      </c>
      <c r="H45" t="e">
        <f t="shared" ca="1" si="8"/>
        <v>#REF!</v>
      </c>
      <c r="I45" t="e">
        <f t="shared" ca="1" si="0"/>
        <v>#REF!</v>
      </c>
      <c r="J45" t="e">
        <f t="shared" ca="1" si="1"/>
        <v>#REF!</v>
      </c>
      <c r="K45" t="e">
        <f ca="1">IF(OR($C45="S",$C45=0),0,MATCH(OFFSET($D45,0,$C45)+IF($C45&lt;&gt;1,1,COUNTIF([1]QCI!$A$13:$A$24,[1]ORÇAMENTO!E45)),OFFSET($D45,1,$C45,ROW($C$50)-ROW($C45)),0))</f>
        <v>#REF!</v>
      </c>
      <c r="L45" s="55" t="s">
        <v>86</v>
      </c>
      <c r="M45" s="56"/>
      <c r="N45" s="57"/>
      <c r="O45" s="58" t="s">
        <v>33</v>
      </c>
      <c r="P45" s="50" t="s">
        <v>93</v>
      </c>
      <c r="Q45" s="51">
        <v>0</v>
      </c>
      <c r="R45" s="52"/>
      <c r="S45" s="53"/>
      <c r="T45" s="51"/>
      <c r="U45" s="54"/>
    </row>
    <row r="46" spans="1:21" x14ac:dyDescent="0.25">
      <c r="A46" t="e">
        <f t="shared" si="11"/>
        <v>#REF!</v>
      </c>
      <c r="B46" t="e">
        <f t="shared" ca="1" si="3"/>
        <v>#REF!</v>
      </c>
      <c r="C46" t="e">
        <f t="shared" ca="1" si="4"/>
        <v>#REF!</v>
      </c>
      <c r="D46" t="e">
        <f t="shared" ca="1" si="5"/>
        <v>#REF!</v>
      </c>
      <c r="E46" t="e">
        <f ca="1">IF($C46=1,OFFSET(E46,-1,0)+MAX(1,COUNTIF([1]QCI!$A$13:$A$24,OFFSET([1]ORÇAMENTO!E46,-1,0))),OFFSET(E46,-1,0))</f>
        <v>#REF!</v>
      </c>
      <c r="F46" t="e">
        <f t="shared" ca="1" si="6"/>
        <v>#REF!</v>
      </c>
      <c r="G46" t="e">
        <f t="shared" ca="1" si="7"/>
        <v>#REF!</v>
      </c>
      <c r="H46" t="e">
        <f t="shared" ca="1" si="8"/>
        <v>#REF!</v>
      </c>
      <c r="I46" t="e">
        <f t="shared" ca="1" si="0"/>
        <v>#REF!</v>
      </c>
      <c r="J46" t="e">
        <f t="shared" ca="1" si="1"/>
        <v>#REF!</v>
      </c>
      <c r="K46" t="e">
        <f ca="1">IF(OR($C46="S",$C46=0),0,MATCH(OFFSET($D46,0,$C46)+IF($C46&lt;&gt;1,1,COUNTIF([1]QCI!$A$13:$A$24,[1]ORÇAMENTO!E46)),OFFSET($D46,1,$C46,ROW($C$50)-ROW($C46)),0))</f>
        <v>#REF!</v>
      </c>
      <c r="L46" s="18" t="s">
        <v>87</v>
      </c>
      <c r="M46" s="19"/>
      <c r="N46" s="20"/>
      <c r="O46" s="21" t="s">
        <v>117</v>
      </c>
      <c r="P46" s="22" t="s">
        <v>92</v>
      </c>
      <c r="Q46" s="23">
        <v>0.96</v>
      </c>
      <c r="R46" s="24"/>
      <c r="S46" s="25"/>
      <c r="T46" s="23"/>
      <c r="U46" s="26"/>
    </row>
    <row r="47" spans="1:21" ht="45" x14ac:dyDescent="0.25">
      <c r="A47" t="e">
        <f t="shared" si="11"/>
        <v>#REF!</v>
      </c>
      <c r="B47" t="e">
        <f t="shared" ca="1" si="3"/>
        <v>#REF!</v>
      </c>
      <c r="C47" t="e">
        <f t="shared" ca="1" si="4"/>
        <v>#REF!</v>
      </c>
      <c r="D47" t="e">
        <f t="shared" ca="1" si="5"/>
        <v>#REF!</v>
      </c>
      <c r="E47" t="e">
        <f ca="1">IF($C47=1,OFFSET(E47,-1,0)+MAX(1,COUNTIF([1]QCI!$A$13:$A$24,OFFSET([1]ORÇAMENTO!E47,-1,0))),OFFSET(E47,-1,0))</f>
        <v>#REF!</v>
      </c>
      <c r="F47" t="e">
        <f t="shared" ca="1" si="6"/>
        <v>#REF!</v>
      </c>
      <c r="G47" t="e">
        <f t="shared" ca="1" si="7"/>
        <v>#REF!</v>
      </c>
      <c r="H47" t="e">
        <f t="shared" ca="1" si="8"/>
        <v>#REF!</v>
      </c>
      <c r="I47" t="e">
        <f t="shared" ca="1" si="0"/>
        <v>#REF!</v>
      </c>
      <c r="J47" t="e">
        <f t="shared" ca="1" si="1"/>
        <v>#REF!</v>
      </c>
      <c r="K47" t="e">
        <f ca="1">IF(OR($C47="S",$C47=0),0,MATCH(OFFSET($D47,0,$C47)+IF($C47&lt;&gt;1,1,COUNTIF([1]QCI!$A$13:$A$24,[1]ORÇAMENTO!E47)),OFFSET($D47,1,$C47,ROW($C$50)-ROW($C47)),0))</f>
        <v>#REF!</v>
      </c>
      <c r="L47" s="18" t="s">
        <v>88</v>
      </c>
      <c r="M47" s="19"/>
      <c r="N47" s="20"/>
      <c r="O47" s="21" t="s">
        <v>118</v>
      </c>
      <c r="P47" s="22" t="s">
        <v>95</v>
      </c>
      <c r="Q47" s="23">
        <v>4</v>
      </c>
      <c r="R47" s="24"/>
      <c r="S47" s="25"/>
      <c r="T47" s="23"/>
      <c r="U47" s="26"/>
    </row>
    <row r="48" spans="1:21" x14ac:dyDescent="0.25">
      <c r="A48" t="e">
        <f t="shared" si="11"/>
        <v>#REF!</v>
      </c>
      <c r="B48" t="e">
        <f t="shared" ca="1" si="3"/>
        <v>#REF!</v>
      </c>
      <c r="C48" t="e">
        <f t="shared" ca="1" si="4"/>
        <v>#REF!</v>
      </c>
      <c r="D48" t="e">
        <f t="shared" ca="1" si="5"/>
        <v>#REF!</v>
      </c>
      <c r="E48" t="e">
        <f ca="1">IF($C48=1,OFFSET(E48,-1,0)+MAX(1,COUNTIF([1]QCI!$A$13:$A$24,OFFSET([1]ORÇAMENTO!E48,-1,0))),OFFSET(E48,-1,0))</f>
        <v>#REF!</v>
      </c>
      <c r="F48" t="e">
        <f t="shared" ca="1" si="6"/>
        <v>#REF!</v>
      </c>
      <c r="G48" t="e">
        <f t="shared" ca="1" si="7"/>
        <v>#REF!</v>
      </c>
      <c r="H48" t="e">
        <f t="shared" ca="1" si="8"/>
        <v>#REF!</v>
      </c>
      <c r="I48" t="e">
        <f t="shared" ca="1" si="0"/>
        <v>#REF!</v>
      </c>
      <c r="J48" t="e">
        <f t="shared" ca="1" si="1"/>
        <v>#REF!</v>
      </c>
      <c r="K48" t="e">
        <f ca="1">IF(OR($C48="S",$C48=0),0,MATCH(OFFSET($D48,0,$C48)+IF($C48&lt;&gt;1,1,COUNTIF([1]QCI!$A$13:$A$24,[1]ORÇAMENTO!E48)),OFFSET($D48,1,$C48,ROW($C$50)-ROW($C48)),0))</f>
        <v>#REF!</v>
      </c>
      <c r="L48" s="55" t="s">
        <v>89</v>
      </c>
      <c r="M48" s="56"/>
      <c r="N48" s="57"/>
      <c r="O48" s="58" t="s">
        <v>34</v>
      </c>
      <c r="P48" s="50" t="s">
        <v>93</v>
      </c>
      <c r="Q48" s="51">
        <v>0</v>
      </c>
      <c r="R48" s="52"/>
      <c r="S48" s="53"/>
      <c r="T48" s="51"/>
      <c r="U48" s="54"/>
    </row>
    <row r="49" spans="1:21" x14ac:dyDescent="0.25">
      <c r="A49" t="e">
        <f t="shared" si="11"/>
        <v>#REF!</v>
      </c>
      <c r="B49" t="e">
        <f t="shared" ca="1" si="3"/>
        <v>#REF!</v>
      </c>
      <c r="C49" t="e">
        <f t="shared" ca="1" si="4"/>
        <v>#REF!</v>
      </c>
      <c r="D49" t="e">
        <f t="shared" ca="1" si="5"/>
        <v>#REF!</v>
      </c>
      <c r="E49" t="e">
        <f ca="1">IF($C49=1,OFFSET(E49,-1,0)+MAX(1,COUNTIF([1]QCI!$A$13:$A$24,OFFSET([1]ORÇAMENTO!E49,-1,0))),OFFSET(E49,-1,0))</f>
        <v>#REF!</v>
      </c>
      <c r="F49" t="e">
        <f t="shared" ca="1" si="6"/>
        <v>#REF!</v>
      </c>
      <c r="G49" t="e">
        <f t="shared" ca="1" si="7"/>
        <v>#REF!</v>
      </c>
      <c r="H49" t="e">
        <f t="shared" ca="1" si="8"/>
        <v>#REF!</v>
      </c>
      <c r="I49" t="e">
        <f t="shared" ca="1" si="0"/>
        <v>#REF!</v>
      </c>
      <c r="J49" t="e">
        <f t="shared" ca="1" si="1"/>
        <v>#REF!</v>
      </c>
      <c r="K49" t="e">
        <f ca="1">IF(OR($C49="S",$C49=0),0,MATCH(OFFSET($D49,0,$C49)+IF($C49&lt;&gt;1,1,COUNTIF([1]QCI!$A$13:$A$24,[1]ORÇAMENTO!E49)),OFFSET($D49,1,$C49,ROW($C$50)-ROW($C49)),0))</f>
        <v>#REF!</v>
      </c>
      <c r="L49" s="18" t="s">
        <v>90</v>
      </c>
      <c r="M49" s="19"/>
      <c r="N49" s="20"/>
      <c r="O49" s="21" t="s">
        <v>119</v>
      </c>
      <c r="P49" s="22" t="s">
        <v>92</v>
      </c>
      <c r="Q49" s="23">
        <v>304.5</v>
      </c>
      <c r="R49" s="24"/>
      <c r="S49" s="25"/>
      <c r="T49" s="23"/>
      <c r="U49" s="26"/>
    </row>
    <row r="50" spans="1:21" ht="5.0999999999999996" customHeight="1" x14ac:dyDescent="0.25">
      <c r="A50">
        <v>-1</v>
      </c>
      <c r="C50">
        <v>-1</v>
      </c>
      <c r="E50">
        <v>0</v>
      </c>
      <c r="F50">
        <v>0</v>
      </c>
      <c r="G50">
        <v>0</v>
      </c>
      <c r="H50">
        <v>0</v>
      </c>
      <c r="I50">
        <v>0</v>
      </c>
      <c r="L50" s="32"/>
      <c r="M50" s="34"/>
      <c r="N50" s="34"/>
      <c r="O50" s="34"/>
      <c r="P50" s="34"/>
      <c r="Q50" s="34"/>
      <c r="R50" s="34"/>
      <c r="S50" s="34"/>
      <c r="T50" s="34"/>
      <c r="U50" s="33"/>
    </row>
    <row r="51" spans="1:21" ht="5.0999999999999996" customHeight="1" x14ac:dyDescent="0.25">
      <c r="L51" s="48"/>
      <c r="M51" s="48"/>
      <c r="N51" s="48"/>
      <c r="O51" s="49"/>
      <c r="P51" s="49"/>
      <c r="Q51" s="49"/>
      <c r="R51" s="49"/>
      <c r="S51" s="49"/>
      <c r="T51" s="49"/>
      <c r="U51" s="49"/>
    </row>
    <row r="52" spans="1:21" ht="5.0999999999999996" customHeight="1" x14ac:dyDescent="0.25">
      <c r="L52" s="48"/>
      <c r="M52" s="48"/>
      <c r="N52" s="48"/>
      <c r="O52" s="49"/>
      <c r="P52" s="49"/>
      <c r="Q52" s="49"/>
      <c r="R52" s="49"/>
      <c r="S52" s="49"/>
      <c r="T52" s="49"/>
      <c r="U52" s="49"/>
    </row>
    <row r="53" spans="1:21" ht="30" customHeight="1" x14ac:dyDescent="0.25">
      <c r="L53" s="137"/>
      <c r="M53" s="137"/>
      <c r="N53" s="137"/>
      <c r="P53" s="35"/>
      <c r="Q53" s="35"/>
      <c r="R53" s="35"/>
      <c r="S53" s="35"/>
      <c r="T53" s="36"/>
    </row>
    <row r="54" spans="1:21" x14ac:dyDescent="0.25">
      <c r="L54" s="37" t="s">
        <v>36</v>
      </c>
      <c r="P54" s="38" t="s">
        <v>37</v>
      </c>
      <c r="Q54" s="38"/>
      <c r="R54" s="38"/>
      <c r="S54" s="38"/>
    </row>
    <row r="55" spans="1:21" x14ac:dyDescent="0.25">
      <c r="P55" s="39" t="s">
        <v>38</v>
      </c>
      <c r="Q55" s="40"/>
      <c r="S55" s="41"/>
    </row>
    <row r="56" spans="1:21" x14ac:dyDescent="0.25">
      <c r="L56" s="138"/>
      <c r="M56" s="138"/>
      <c r="N56" s="138"/>
      <c r="P56" s="39" t="s">
        <v>39</v>
      </c>
      <c r="Q56" s="40"/>
      <c r="R56" s="41"/>
      <c r="S56" s="41"/>
    </row>
    <row r="57" spans="1:21" x14ac:dyDescent="0.25">
      <c r="L57" s="42" t="s">
        <v>40</v>
      </c>
      <c r="M57" s="43"/>
      <c r="N57" s="43"/>
      <c r="P57" s="39" t="s">
        <v>41</v>
      </c>
      <c r="Q57" s="40"/>
      <c r="R57" s="41"/>
      <c r="S57" s="41"/>
    </row>
  </sheetData>
  <mergeCells count="13">
    <mergeCell ref="L56:N56"/>
    <mergeCell ref="F9:K9"/>
    <mergeCell ref="L15:O15"/>
    <mergeCell ref="L7:M7"/>
    <mergeCell ref="P7:R7"/>
    <mergeCell ref="F8:K8"/>
    <mergeCell ref="L8:M8"/>
    <mergeCell ref="P8:R8"/>
    <mergeCell ref="L4:M4"/>
    <mergeCell ref="P4:U4"/>
    <mergeCell ref="L5:M5"/>
    <mergeCell ref="P5:U5"/>
    <mergeCell ref="L53:N53"/>
  </mergeCells>
  <conditionalFormatting sqref="L14 L16:L18 L20 L22 L24:L31 L34:L36 L42:L44 L49 L46:L47 L38:L39">
    <cfRule type="expression" dxfId="245" priority="115" stopIfTrue="1">
      <formula>$C14=1</formula>
    </cfRule>
    <cfRule type="expression" dxfId="244" priority="116" stopIfTrue="1">
      <formula>OR($C14=0,$C14=2,$C14=3,$C14=4)</formula>
    </cfRule>
  </conditionalFormatting>
  <conditionalFormatting sqref="O14 T14:U14 O27:O30 O17 T46:U47 O35 T34:U35 T17:U18 T38:U39 T22:U22 T24:U30 T49:U49">
    <cfRule type="expression" dxfId="243" priority="305" stopIfTrue="1">
      <formula>$C14=1</formula>
    </cfRule>
    <cfRule type="expression" dxfId="242" priority="306" stopIfTrue="1">
      <formula>OR($C14=0,$C14=2,$C14=3,$C14=4)</formula>
    </cfRule>
  </conditionalFormatting>
  <conditionalFormatting sqref="R14:S14 R17:S18 R22:S22 S25:S30 R25:R31 R34:S35 R38:S39 R24:S24 R42:R44 R49:S49 R46:S47">
    <cfRule type="expression" dxfId="241" priority="307" stopIfTrue="1">
      <formula>$C14=1</formula>
    </cfRule>
    <cfRule type="expression" dxfId="240" priority="308" stopIfTrue="1">
      <formula>OR($C14=0,$C14=2,$C14=3,$C14=4)</formula>
    </cfRule>
    <cfRule type="expression" dxfId="239" priority="309" stopIfTrue="1">
      <formula>AND(TIPOORCAMENTO="Licitado",$C14&lt;&gt;"L",$C14&lt;&gt;-1)</formula>
    </cfRule>
  </conditionalFormatting>
  <conditionalFormatting sqref="M14:N14 P14:Q14 M46:M47 M17:N17 P46:Q47 M22 M34 M38:M39 M35:N35 P34:Q35 P17:Q18 P38:Q39 P22:Q22 P24:Q30 P49:Q49">
    <cfRule type="expression" dxfId="238" priority="310" stopIfTrue="1">
      <formula>$C14=1</formula>
    </cfRule>
    <cfRule type="expression" dxfId="237" priority="311" stopIfTrue="1">
      <formula>OR($C14=0,$C14=2,$C14=3,$C14=4)</formula>
    </cfRule>
  </conditionalFormatting>
  <conditionalFormatting sqref="L8:M8">
    <cfRule type="expression" dxfId="236" priority="321" stopIfTrue="1">
      <formula>ISERROR(INDIRECT($F$9))</formula>
    </cfRule>
  </conditionalFormatting>
  <conditionalFormatting sqref="P7:S8">
    <cfRule type="expression" dxfId="235" priority="322" stopIfTrue="1">
      <formula>TIPOORCAMENTO="Proposto"</formula>
    </cfRule>
  </conditionalFormatting>
  <conditionalFormatting sqref="N9:O10">
    <cfRule type="expression" dxfId="234" priority="318" stopIfTrue="1">
      <formula>TIPOORCAMENTO="PROPOSTO"</formula>
    </cfRule>
    <cfRule type="expression" dxfId="233" priority="319" stopIfTrue="1">
      <formula>$C9=1</formula>
    </cfRule>
    <cfRule type="expression" dxfId="232" priority="320" stopIfTrue="1">
      <formula>OR(AND(ISNUMBER($C9),$C9=0),$C9=2,$C9=3,$C9=4)</formula>
    </cfRule>
  </conditionalFormatting>
  <conditionalFormatting sqref="O16 T16:U16">
    <cfRule type="expression" dxfId="231" priority="287" stopIfTrue="1">
      <formula>$C16=1</formula>
    </cfRule>
    <cfRule type="expression" dxfId="230" priority="288" stopIfTrue="1">
      <formula>OR($C16=0,$C16=2,$C16=3,$C16=4)</formula>
    </cfRule>
  </conditionalFormatting>
  <conditionalFormatting sqref="R16:S16">
    <cfRule type="expression" dxfId="229" priority="289" stopIfTrue="1">
      <formula>$C16=1</formula>
    </cfRule>
    <cfRule type="expression" dxfId="228" priority="290" stopIfTrue="1">
      <formula>OR($C16=0,$C16=2,$C16=3,$C16=4)</formula>
    </cfRule>
    <cfRule type="expression" dxfId="227" priority="291" stopIfTrue="1">
      <formula>AND(TIPOORCAMENTO="Licitado",$C16&lt;&gt;"L",$C16&lt;&gt;-1)</formula>
    </cfRule>
  </conditionalFormatting>
  <conditionalFormatting sqref="M16:N16 P16:Q16">
    <cfRule type="expression" dxfId="226" priority="292" stopIfTrue="1">
      <formula>$C16=1</formula>
    </cfRule>
    <cfRule type="expression" dxfId="225" priority="293" stopIfTrue="1">
      <formula>OR($C16=0,$C16=2,$C16=3,$C16=4)</formula>
    </cfRule>
  </conditionalFormatting>
  <conditionalFormatting sqref="M18">
    <cfRule type="expression" dxfId="221" priority="284" stopIfTrue="1">
      <formula>$C18=1</formula>
    </cfRule>
    <cfRule type="expression" dxfId="220" priority="285" stopIfTrue="1">
      <formula>OR($C18=0,$C18=2,$C18=3,$C18=4)</formula>
    </cfRule>
  </conditionalFormatting>
  <conditionalFormatting sqref="O18">
    <cfRule type="expression" dxfId="219" priority="282" stopIfTrue="1">
      <formula>$C18=1</formula>
    </cfRule>
    <cfRule type="expression" dxfId="218" priority="283" stopIfTrue="1">
      <formula>OR($C18=0,$C18=2,$C18=3,$C18=4)</formula>
    </cfRule>
  </conditionalFormatting>
  <conditionalFormatting sqref="N18">
    <cfRule type="expression" dxfId="217" priority="280" stopIfTrue="1">
      <formula>$C18=1</formula>
    </cfRule>
    <cfRule type="expression" dxfId="216" priority="281" stopIfTrue="1">
      <formula>OR($C18=0,$C18=2,$C18=3,$C18=4)</formula>
    </cfRule>
  </conditionalFormatting>
  <conditionalFormatting sqref="N44">
    <cfRule type="expression" dxfId="215" priority="197" stopIfTrue="1">
      <formula>$C44=1</formula>
    </cfRule>
    <cfRule type="expression" dxfId="214" priority="198" stopIfTrue="1">
      <formula>OR($C44=0,$C44=2,$C44=3,$C44=4)</formula>
    </cfRule>
  </conditionalFormatting>
  <conditionalFormatting sqref="M49">
    <cfRule type="expression" dxfId="213" priority="273" stopIfTrue="1">
      <formula>$C49=1</formula>
    </cfRule>
    <cfRule type="expression" dxfId="212" priority="274" stopIfTrue="1">
      <formula>OR($C49=0,$C49=2,$C49=3,$C49=4)</formula>
    </cfRule>
  </conditionalFormatting>
  <conditionalFormatting sqref="O34 O38:O39">
    <cfRule type="expression" dxfId="211" priority="269" stopIfTrue="1">
      <formula>$C34=1</formula>
    </cfRule>
    <cfRule type="expression" dxfId="210" priority="270" stopIfTrue="1">
      <formula>OR($C34=0,$C34=2,$C34=3,$C34=4)</formula>
    </cfRule>
  </conditionalFormatting>
  <conditionalFormatting sqref="N46">
    <cfRule type="expression" dxfId="209" priority="271" stopIfTrue="1">
      <formula>$C46=1</formula>
    </cfRule>
    <cfRule type="expression" dxfId="208" priority="272" stopIfTrue="1">
      <formula>OR($C46=0,$C46=2,$C46=3,$C46=4)</formula>
    </cfRule>
  </conditionalFormatting>
  <conditionalFormatting sqref="O49">
    <cfRule type="expression" dxfId="207" priority="265" stopIfTrue="1">
      <formula>$C49=1</formula>
    </cfRule>
    <cfRule type="expression" dxfId="206" priority="266" stopIfTrue="1">
      <formula>OR($C49=0,$C49=2,$C49=3,$C49=4)</formula>
    </cfRule>
  </conditionalFormatting>
  <conditionalFormatting sqref="N38:N39">
    <cfRule type="expression" dxfId="205" priority="263" stopIfTrue="1">
      <formula>$C38=1</formula>
    </cfRule>
    <cfRule type="expression" dxfId="204" priority="264" stopIfTrue="1">
      <formula>OR($C38=0,$C38=2,$C38=3,$C38=4)</formula>
    </cfRule>
  </conditionalFormatting>
  <conditionalFormatting sqref="N49">
    <cfRule type="expression" dxfId="203" priority="261" stopIfTrue="1">
      <formula>$C49=1</formula>
    </cfRule>
    <cfRule type="expression" dxfId="202" priority="262" stopIfTrue="1">
      <formula>OR($C49=0,$C49=2,$C49=3,$C49=4)</formula>
    </cfRule>
  </conditionalFormatting>
  <conditionalFormatting sqref="O46:O47">
    <cfRule type="expression" dxfId="201" priority="253" stopIfTrue="1">
      <formula>$C46=1</formula>
    </cfRule>
    <cfRule type="expression" dxfId="200" priority="254" stopIfTrue="1">
      <formula>OR($C46=0,$C46=2,$C46=3,$C46=4)</formula>
    </cfRule>
  </conditionalFormatting>
  <conditionalFormatting sqref="N34">
    <cfRule type="expression" dxfId="199" priority="255" stopIfTrue="1">
      <formula>$C34=1</formula>
    </cfRule>
    <cfRule type="expression" dxfId="198" priority="256" stopIfTrue="1">
      <formula>OR($C34=0,$C34=2,$C34=3,$C34=4)</formula>
    </cfRule>
  </conditionalFormatting>
  <conditionalFormatting sqref="O22">
    <cfRule type="expression" dxfId="197" priority="251" stopIfTrue="1">
      <formula>$C22=1</formula>
    </cfRule>
    <cfRule type="expression" dxfId="196" priority="252" stopIfTrue="1">
      <formula>OR($C22=0,$C22=2,$C22=3,$C22=4)</formula>
    </cfRule>
  </conditionalFormatting>
  <conditionalFormatting sqref="O24:O26">
    <cfRule type="expression" dxfId="195" priority="249" stopIfTrue="1">
      <formula>$C24=1</formula>
    </cfRule>
    <cfRule type="expression" dxfId="194" priority="250" stopIfTrue="1">
      <formula>OR($C24=0,$C24=2,$C24=3,$C24=4)</formula>
    </cfRule>
  </conditionalFormatting>
  <conditionalFormatting sqref="M29:M30 M24:M27">
    <cfRule type="expression" dxfId="193" priority="247" stopIfTrue="1">
      <formula>$C24=1</formula>
    </cfRule>
    <cfRule type="expression" dxfId="192" priority="248" stopIfTrue="1">
      <formula>OR($C24=0,$C24=2,$C24=3,$C24=4)</formula>
    </cfRule>
  </conditionalFormatting>
  <conditionalFormatting sqref="N29">
    <cfRule type="expression" dxfId="191" priority="245" stopIfTrue="1">
      <formula>$C29=1</formula>
    </cfRule>
    <cfRule type="expression" dxfId="190" priority="246" stopIfTrue="1">
      <formula>OR($C29=0,$C29=2,$C29=3,$C29=4)</formula>
    </cfRule>
  </conditionalFormatting>
  <conditionalFormatting sqref="N25">
    <cfRule type="expression" dxfId="189" priority="243" stopIfTrue="1">
      <formula>$C25=1</formula>
    </cfRule>
    <cfRule type="expression" dxfId="188" priority="244" stopIfTrue="1">
      <formula>OR($C25=0,$C25=2,$C25=3,$C25=4)</formula>
    </cfRule>
  </conditionalFormatting>
  <conditionalFormatting sqref="N24">
    <cfRule type="expression" dxfId="187" priority="241" stopIfTrue="1">
      <formula>$C24=1</formula>
    </cfRule>
    <cfRule type="expression" dxfId="186" priority="242" stopIfTrue="1">
      <formula>OR($C24=0,$C24=2,$C24=3,$C24=4)</formula>
    </cfRule>
  </conditionalFormatting>
  <conditionalFormatting sqref="N26">
    <cfRule type="expression" dxfId="185" priority="239" stopIfTrue="1">
      <formula>$C26=1</formula>
    </cfRule>
    <cfRule type="expression" dxfId="184" priority="240" stopIfTrue="1">
      <formula>OR($C26=0,$C26=2,$C26=3,$C26=4)</formula>
    </cfRule>
  </conditionalFormatting>
  <conditionalFormatting sqref="N27">
    <cfRule type="expression" dxfId="183" priority="237" stopIfTrue="1">
      <formula>$C27=1</formula>
    </cfRule>
    <cfRule type="expression" dxfId="182" priority="238" stopIfTrue="1">
      <formula>OR($C27=0,$C27=2,$C27=3,$C27=4)</formula>
    </cfRule>
  </conditionalFormatting>
  <conditionalFormatting sqref="N30">
    <cfRule type="expression" dxfId="181" priority="235" stopIfTrue="1">
      <formula>$C30=1</formula>
    </cfRule>
    <cfRule type="expression" dxfId="180" priority="236" stopIfTrue="1">
      <formula>OR($C30=0,$C30=2,$C30=3,$C30=4)</formula>
    </cfRule>
  </conditionalFormatting>
  <conditionalFormatting sqref="M28:N28">
    <cfRule type="expression" dxfId="179" priority="233" stopIfTrue="1">
      <formula>$C28=1</formula>
    </cfRule>
    <cfRule type="expression" dxfId="178" priority="234" stopIfTrue="1">
      <formula>OR($C28=0,$C28=2,$C28=3,$C28=4)</formula>
    </cfRule>
  </conditionalFormatting>
  <conditionalFormatting sqref="N47">
    <cfRule type="expression" dxfId="177" priority="216" stopIfTrue="1">
      <formula>$C47=1</formula>
    </cfRule>
    <cfRule type="expression" dxfId="176" priority="217" stopIfTrue="1">
      <formula>OR($C47=0,$C47=2,$C47=3,$C47=4)</formula>
    </cfRule>
  </conditionalFormatting>
  <conditionalFormatting sqref="O42:O44 T42:U44">
    <cfRule type="expression" dxfId="175" priority="203" stopIfTrue="1">
      <formula>$C42=1</formula>
    </cfRule>
    <cfRule type="expression" dxfId="174" priority="204" stopIfTrue="1">
      <formula>OR($C42=0,$C42=2,$C42=3,$C42=4)</formula>
    </cfRule>
  </conditionalFormatting>
  <conditionalFormatting sqref="S42:S44">
    <cfRule type="expression" dxfId="173" priority="205" stopIfTrue="1">
      <formula>$C42=1</formula>
    </cfRule>
    <cfRule type="expression" dxfId="172" priority="206" stopIfTrue="1">
      <formula>OR($C42=0,$C42=2,$C42=3,$C42=4)</formula>
    </cfRule>
    <cfRule type="expression" dxfId="171" priority="207" stopIfTrue="1">
      <formula>AND(TIPOORCAMENTO="Licitado",$C42&lt;&gt;"L",$C42&lt;&gt;-1)</formula>
    </cfRule>
  </conditionalFormatting>
  <conditionalFormatting sqref="P42:Q44 M42:M44">
    <cfRule type="expression" dxfId="170" priority="208" stopIfTrue="1">
      <formula>$C42=1</formula>
    </cfRule>
    <cfRule type="expression" dxfId="169" priority="209" stopIfTrue="1">
      <formula>OR($C42=0,$C42=2,$C42=3,$C42=4)</formula>
    </cfRule>
  </conditionalFormatting>
  <conditionalFormatting sqref="N22">
    <cfRule type="expression" dxfId="165" priority="195" stopIfTrue="1">
      <formula>$C22=1</formula>
    </cfRule>
    <cfRule type="expression" dxfId="164" priority="196" stopIfTrue="1">
      <formula>OR($C22=0,$C22=2,$C22=3,$C22=4)</formula>
    </cfRule>
  </conditionalFormatting>
  <conditionalFormatting sqref="N43">
    <cfRule type="expression" dxfId="163" priority="193" stopIfTrue="1">
      <formula>$C43=1</formula>
    </cfRule>
    <cfRule type="expression" dxfId="162" priority="194" stopIfTrue="1">
      <formula>OR($C43=0,$C43=2,$C43=3,$C43=4)</formula>
    </cfRule>
  </conditionalFormatting>
  <conditionalFormatting sqref="N42">
    <cfRule type="expression" dxfId="161" priority="191" stopIfTrue="1">
      <formula>$C42=1</formula>
    </cfRule>
    <cfRule type="expression" dxfId="160" priority="192" stopIfTrue="1">
      <formula>OR($C42=0,$C42=2,$C42=3,$C42=4)</formula>
    </cfRule>
  </conditionalFormatting>
  <conditionalFormatting sqref="O20 T20:U20">
    <cfRule type="expression" dxfId="159" priority="158" stopIfTrue="1">
      <formula>$C20=1</formula>
    </cfRule>
    <cfRule type="expression" dxfId="158" priority="159" stopIfTrue="1">
      <formula>OR($C20=0,$C20=2,$C20=3,$C20=4)</formula>
    </cfRule>
  </conditionalFormatting>
  <conditionalFormatting sqref="S20">
    <cfRule type="expression" dxfId="157" priority="160" stopIfTrue="1">
      <formula>$C20=1</formula>
    </cfRule>
    <cfRule type="expression" dxfId="156" priority="161" stopIfTrue="1">
      <formula>OR($C20=0,$C20=2,$C20=3,$C20=4)</formula>
    </cfRule>
    <cfRule type="expression" dxfId="155" priority="162" stopIfTrue="1">
      <formula>AND(TIPOORCAMENTO="Licitado",$C20&lt;&gt;"L",$C20&lt;&gt;-1)</formula>
    </cfRule>
  </conditionalFormatting>
  <conditionalFormatting sqref="M20:N20 P20:Q20">
    <cfRule type="expression" dxfId="154" priority="163" stopIfTrue="1">
      <formula>$C20=1</formula>
    </cfRule>
    <cfRule type="expression" dxfId="153" priority="164" stopIfTrue="1">
      <formula>OR($C20=0,$C20=2,$C20=3,$C20=4)</formula>
    </cfRule>
  </conditionalFormatting>
  <conditionalFormatting sqref="R20">
    <cfRule type="expression" dxfId="149" priority="154" stopIfTrue="1">
      <formula>$C20=1</formula>
    </cfRule>
    <cfRule type="expression" dxfId="148" priority="155" stopIfTrue="1">
      <formula>OR($C20=0,$C20=2,$C20=3,$C20=4)</formula>
    </cfRule>
    <cfRule type="expression" dxfId="147" priority="156" stopIfTrue="1">
      <formula>AND(TIPOORCAMENTO="Licitado",$C20&lt;&gt;"L",$C20&lt;&gt;-1)</formula>
    </cfRule>
  </conditionalFormatting>
  <conditionalFormatting sqref="O31 T31:U31">
    <cfRule type="expression" dxfId="146" priority="138" stopIfTrue="1">
      <formula>$C31=1</formula>
    </cfRule>
    <cfRule type="expression" dxfId="145" priority="139" stopIfTrue="1">
      <formula>OR($C31=0,$C31=2,$C31=3,$C31=4)</formula>
    </cfRule>
  </conditionalFormatting>
  <conditionalFormatting sqref="S31">
    <cfRule type="expression" dxfId="144" priority="140" stopIfTrue="1">
      <formula>$C31=1</formula>
    </cfRule>
    <cfRule type="expression" dxfId="143" priority="141" stopIfTrue="1">
      <formula>OR($C31=0,$C31=2,$C31=3,$C31=4)</formula>
    </cfRule>
    <cfRule type="expression" dxfId="142" priority="142" stopIfTrue="1">
      <formula>AND(TIPOORCAMENTO="Licitado",$C31&lt;&gt;"L",$C31&lt;&gt;-1)</formula>
    </cfRule>
  </conditionalFormatting>
  <conditionalFormatting sqref="M31:N31 P31:Q31">
    <cfRule type="expression" dxfId="141" priority="143" stopIfTrue="1">
      <formula>$C31=1</formula>
    </cfRule>
    <cfRule type="expression" dxfId="140" priority="144" stopIfTrue="1">
      <formula>OR($C31=0,$C31=2,$C31=3,$C31=4)</formula>
    </cfRule>
  </conditionalFormatting>
  <conditionalFormatting sqref="O36 T36:U36">
    <cfRule type="expression" dxfId="136" priority="121" stopIfTrue="1">
      <formula>$C36=1</formula>
    </cfRule>
    <cfRule type="expression" dxfId="135" priority="122" stopIfTrue="1">
      <formula>OR($C36=0,$C36=2,$C36=3,$C36=4)</formula>
    </cfRule>
  </conditionalFormatting>
  <conditionalFormatting sqref="S36">
    <cfRule type="expression" dxfId="134" priority="123" stopIfTrue="1">
      <formula>$C36=1</formula>
    </cfRule>
    <cfRule type="expression" dxfId="133" priority="124" stopIfTrue="1">
      <formula>OR($C36=0,$C36=2,$C36=3,$C36=4)</formula>
    </cfRule>
    <cfRule type="expression" dxfId="132" priority="125" stopIfTrue="1">
      <formula>AND(TIPOORCAMENTO="Licitado",$C36&lt;&gt;"L",$C36&lt;&gt;-1)</formula>
    </cfRule>
  </conditionalFormatting>
  <conditionalFormatting sqref="M36:N36 P36:Q36">
    <cfRule type="expression" dxfId="131" priority="126" stopIfTrue="1">
      <formula>$C36=1</formula>
    </cfRule>
    <cfRule type="expression" dxfId="130" priority="127" stopIfTrue="1">
      <formula>OR($C36=0,$C36=2,$C36=3,$C36=4)</formula>
    </cfRule>
  </conditionalFormatting>
  <conditionalFormatting sqref="R36">
    <cfRule type="expression" dxfId="126" priority="117" stopIfTrue="1">
      <formula>$C36=1</formula>
    </cfRule>
    <cfRule type="expression" dxfId="125" priority="118" stopIfTrue="1">
      <formula>OR($C36=0,$C36=2,$C36=3,$C36=4)</formula>
    </cfRule>
    <cfRule type="expression" dxfId="124" priority="119" stopIfTrue="1">
      <formula>AND(TIPOORCAMENTO="Licitado",$C36&lt;&gt;"L",$C36&lt;&gt;-1)</formula>
    </cfRule>
  </conditionalFormatting>
  <conditionalFormatting sqref="L37">
    <cfRule type="expression" dxfId="123" priority="1" stopIfTrue="1">
      <formula>$C37=1</formula>
    </cfRule>
    <cfRule type="expression" dxfId="122" priority="2" stopIfTrue="1">
      <formula>OR($C37=0,$C37=2,$C37=3,$C37=4)</formula>
    </cfRule>
  </conditionalFormatting>
  <conditionalFormatting sqref="O37 T37:U37">
    <cfRule type="expression" dxfId="121" priority="3" stopIfTrue="1">
      <formula>$C37=1</formula>
    </cfRule>
    <cfRule type="expression" dxfId="120" priority="4" stopIfTrue="1">
      <formula>OR($C37=0,$C37=2,$C37=3,$C37=4)</formula>
    </cfRule>
  </conditionalFormatting>
  <conditionalFormatting sqref="R37:S37">
    <cfRule type="expression" dxfId="119" priority="5" stopIfTrue="1">
      <formula>$C37=1</formula>
    </cfRule>
    <cfRule type="expression" dxfId="118" priority="6" stopIfTrue="1">
      <formula>OR($C37=0,$C37=2,$C37=3,$C37=4)</formula>
    </cfRule>
    <cfRule type="expression" dxfId="117" priority="7" stopIfTrue="1">
      <formula>AND(TIPOORCAMENTO="Licitado",$C37&lt;&gt;"L",$C37&lt;&gt;-1)</formula>
    </cfRule>
  </conditionalFormatting>
  <conditionalFormatting sqref="M37:N37 P37:Q37">
    <cfRule type="expression" dxfId="116" priority="8" stopIfTrue="1">
      <formula>$C37=1</formula>
    </cfRule>
    <cfRule type="expression" dxfId="115" priority="9" stopIfTrue="1">
      <formula>OR($C37=0,$C37=2,$C37=3,$C37=4)</formula>
    </cfRule>
  </conditionalFormatting>
  <conditionalFormatting sqref="L19">
    <cfRule type="expression" dxfId="111" priority="82" stopIfTrue="1">
      <formula>$C19=1</formula>
    </cfRule>
    <cfRule type="expression" dxfId="110" priority="83" stopIfTrue="1">
      <formula>OR($C19=0,$C19=2,$C19=3,$C19=4)</formula>
    </cfRule>
  </conditionalFormatting>
  <conditionalFormatting sqref="O19 T19:U19">
    <cfRule type="expression" dxfId="109" priority="84" stopIfTrue="1">
      <formula>$C19=1</formula>
    </cfRule>
    <cfRule type="expression" dxfId="108" priority="85" stopIfTrue="1">
      <formula>OR($C19=0,$C19=2,$C19=3,$C19=4)</formula>
    </cfRule>
  </conditionalFormatting>
  <conditionalFormatting sqref="R19:S19">
    <cfRule type="expression" dxfId="107" priority="86" stopIfTrue="1">
      <formula>$C19=1</formula>
    </cfRule>
    <cfRule type="expression" dxfId="106" priority="87" stopIfTrue="1">
      <formula>OR($C19=0,$C19=2,$C19=3,$C19=4)</formula>
    </cfRule>
    <cfRule type="expression" dxfId="105" priority="88" stopIfTrue="1">
      <formula>AND(TIPOORCAMENTO="Licitado",$C19&lt;&gt;"L",$C19&lt;&gt;-1)</formula>
    </cfRule>
  </conditionalFormatting>
  <conditionalFormatting sqref="M19:N19 P19:Q19">
    <cfRule type="expression" dxfId="104" priority="89" stopIfTrue="1">
      <formula>$C19=1</formula>
    </cfRule>
    <cfRule type="expression" dxfId="103" priority="90" stopIfTrue="1">
      <formula>OR($C19=0,$C19=2,$C19=3,$C19=4)</formula>
    </cfRule>
  </conditionalFormatting>
  <conditionalFormatting sqref="L21">
    <cfRule type="expression" dxfId="102" priority="73" stopIfTrue="1">
      <formula>$C21=1</formula>
    </cfRule>
    <cfRule type="expression" dxfId="101" priority="74" stopIfTrue="1">
      <formula>OR($C21=0,$C21=2,$C21=3,$C21=4)</formula>
    </cfRule>
  </conditionalFormatting>
  <conditionalFormatting sqref="O21 T21:U21">
    <cfRule type="expression" dxfId="100" priority="75" stopIfTrue="1">
      <formula>$C21=1</formula>
    </cfRule>
    <cfRule type="expression" dxfId="99" priority="76" stopIfTrue="1">
      <formula>OR($C21=0,$C21=2,$C21=3,$C21=4)</formula>
    </cfRule>
  </conditionalFormatting>
  <conditionalFormatting sqref="R21:S21">
    <cfRule type="expression" dxfId="98" priority="77" stopIfTrue="1">
      <formula>$C21=1</formula>
    </cfRule>
    <cfRule type="expression" dxfId="97" priority="78" stopIfTrue="1">
      <formula>OR($C21=0,$C21=2,$C21=3,$C21=4)</formula>
    </cfRule>
    <cfRule type="expression" dxfId="96" priority="79" stopIfTrue="1">
      <formula>AND(TIPOORCAMENTO="Licitado",$C21&lt;&gt;"L",$C21&lt;&gt;-1)</formula>
    </cfRule>
  </conditionalFormatting>
  <conditionalFormatting sqref="M21:N21 P21:Q21">
    <cfRule type="expression" dxfId="95" priority="80" stopIfTrue="1">
      <formula>$C21=1</formula>
    </cfRule>
    <cfRule type="expression" dxfId="94" priority="81" stopIfTrue="1">
      <formula>OR($C21=0,$C21=2,$C21=3,$C21=4)</formula>
    </cfRule>
  </conditionalFormatting>
  <conditionalFormatting sqref="L23">
    <cfRule type="expression" dxfId="93" priority="64" stopIfTrue="1">
      <formula>$C23=1</formula>
    </cfRule>
    <cfRule type="expression" dxfId="92" priority="65" stopIfTrue="1">
      <formula>OR($C23=0,$C23=2,$C23=3,$C23=4)</formula>
    </cfRule>
  </conditionalFormatting>
  <conditionalFormatting sqref="O23 T23:U23">
    <cfRule type="expression" dxfId="91" priority="66" stopIfTrue="1">
      <formula>$C23=1</formula>
    </cfRule>
    <cfRule type="expression" dxfId="90" priority="67" stopIfTrue="1">
      <formula>OR($C23=0,$C23=2,$C23=3,$C23=4)</formula>
    </cfRule>
  </conditionalFormatting>
  <conditionalFormatting sqref="R23:S23">
    <cfRule type="expression" dxfId="89" priority="68" stopIfTrue="1">
      <formula>$C23=1</formula>
    </cfRule>
    <cfRule type="expression" dxfId="88" priority="69" stopIfTrue="1">
      <formula>OR($C23=0,$C23=2,$C23=3,$C23=4)</formula>
    </cfRule>
    <cfRule type="expression" dxfId="87" priority="70" stopIfTrue="1">
      <formula>AND(TIPOORCAMENTO="Licitado",$C23&lt;&gt;"L",$C23&lt;&gt;-1)</formula>
    </cfRule>
  </conditionalFormatting>
  <conditionalFormatting sqref="M23:N23 P23:Q23">
    <cfRule type="expression" dxfId="86" priority="71" stopIfTrue="1">
      <formula>$C23=1</formula>
    </cfRule>
    <cfRule type="expression" dxfId="85" priority="72" stopIfTrue="1">
      <formula>OR($C23=0,$C23=2,$C23=3,$C23=4)</formula>
    </cfRule>
  </conditionalFormatting>
  <conditionalFormatting sqref="L32">
    <cfRule type="expression" dxfId="84" priority="55" stopIfTrue="1">
      <formula>$C32=1</formula>
    </cfRule>
    <cfRule type="expression" dxfId="83" priority="56" stopIfTrue="1">
      <formula>OR($C32=0,$C32=2,$C32=3,$C32=4)</formula>
    </cfRule>
  </conditionalFormatting>
  <conditionalFormatting sqref="O32 T32:U32">
    <cfRule type="expression" dxfId="82" priority="57" stopIfTrue="1">
      <formula>$C32=1</formula>
    </cfRule>
    <cfRule type="expression" dxfId="81" priority="58" stopIfTrue="1">
      <formula>OR($C32=0,$C32=2,$C32=3,$C32=4)</formula>
    </cfRule>
  </conditionalFormatting>
  <conditionalFormatting sqref="R32:S32">
    <cfRule type="expression" dxfId="80" priority="59" stopIfTrue="1">
      <formula>$C32=1</formula>
    </cfRule>
    <cfRule type="expression" dxfId="79" priority="60" stopIfTrue="1">
      <formula>OR($C32=0,$C32=2,$C32=3,$C32=4)</formula>
    </cfRule>
    <cfRule type="expression" dxfId="78" priority="61" stopIfTrue="1">
      <formula>AND(TIPOORCAMENTO="Licitado",$C32&lt;&gt;"L",$C32&lt;&gt;-1)</formula>
    </cfRule>
  </conditionalFormatting>
  <conditionalFormatting sqref="M32:N32 P32:Q32">
    <cfRule type="expression" dxfId="77" priority="62" stopIfTrue="1">
      <formula>$C32=1</formula>
    </cfRule>
    <cfRule type="expression" dxfId="76" priority="63" stopIfTrue="1">
      <formula>OR($C32=0,$C32=2,$C32=3,$C32=4)</formula>
    </cfRule>
  </conditionalFormatting>
  <conditionalFormatting sqref="L40">
    <cfRule type="expression" dxfId="75" priority="46" stopIfTrue="1">
      <formula>$C40=1</formula>
    </cfRule>
    <cfRule type="expression" dxfId="74" priority="47" stopIfTrue="1">
      <formula>OR($C40=0,$C40=2,$C40=3,$C40=4)</formula>
    </cfRule>
  </conditionalFormatting>
  <conditionalFormatting sqref="O40 T40:U40">
    <cfRule type="expression" dxfId="73" priority="48" stopIfTrue="1">
      <formula>$C40=1</formula>
    </cfRule>
    <cfRule type="expression" dxfId="72" priority="49" stopIfTrue="1">
      <formula>OR($C40=0,$C40=2,$C40=3,$C40=4)</formula>
    </cfRule>
  </conditionalFormatting>
  <conditionalFormatting sqref="R40:S40">
    <cfRule type="expression" dxfId="71" priority="50" stopIfTrue="1">
      <formula>$C40=1</formula>
    </cfRule>
    <cfRule type="expression" dxfId="70" priority="51" stopIfTrue="1">
      <formula>OR($C40=0,$C40=2,$C40=3,$C40=4)</formula>
    </cfRule>
    <cfRule type="expression" dxfId="69" priority="52" stopIfTrue="1">
      <formula>AND(TIPOORCAMENTO="Licitado",$C40&lt;&gt;"L",$C40&lt;&gt;-1)</formula>
    </cfRule>
  </conditionalFormatting>
  <conditionalFormatting sqref="M40:N40 P40:Q40">
    <cfRule type="expression" dxfId="68" priority="53" stopIfTrue="1">
      <formula>$C40=1</formula>
    </cfRule>
    <cfRule type="expression" dxfId="67" priority="54" stopIfTrue="1">
      <formula>OR($C40=0,$C40=2,$C40=3,$C40=4)</formula>
    </cfRule>
  </conditionalFormatting>
  <conditionalFormatting sqref="L48">
    <cfRule type="expression" dxfId="66" priority="37" stopIfTrue="1">
      <formula>$C48=1</formula>
    </cfRule>
    <cfRule type="expression" dxfId="65" priority="38" stopIfTrue="1">
      <formula>OR($C48=0,$C48=2,$C48=3,$C48=4)</formula>
    </cfRule>
  </conditionalFormatting>
  <conditionalFormatting sqref="O48 T48:U48">
    <cfRule type="expression" dxfId="64" priority="39" stopIfTrue="1">
      <formula>$C48=1</formula>
    </cfRule>
    <cfRule type="expression" dxfId="63" priority="40" stopIfTrue="1">
      <formula>OR($C48=0,$C48=2,$C48=3,$C48=4)</formula>
    </cfRule>
  </conditionalFormatting>
  <conditionalFormatting sqref="R48:S48">
    <cfRule type="expression" dxfId="62" priority="41" stopIfTrue="1">
      <formula>$C48=1</formula>
    </cfRule>
    <cfRule type="expression" dxfId="61" priority="42" stopIfTrue="1">
      <formula>OR($C48=0,$C48=2,$C48=3,$C48=4)</formula>
    </cfRule>
    <cfRule type="expression" dxfId="60" priority="43" stopIfTrue="1">
      <formula>AND(TIPOORCAMENTO="Licitado",$C48&lt;&gt;"L",$C48&lt;&gt;-1)</formula>
    </cfRule>
  </conditionalFormatting>
  <conditionalFormatting sqref="M48:N48 P48:Q48">
    <cfRule type="expression" dxfId="59" priority="44" stopIfTrue="1">
      <formula>$C48=1</formula>
    </cfRule>
    <cfRule type="expression" dxfId="58" priority="45" stopIfTrue="1">
      <formula>OR($C48=0,$C48=2,$C48=3,$C48=4)</formula>
    </cfRule>
  </conditionalFormatting>
  <conditionalFormatting sqref="L33">
    <cfRule type="expression" dxfId="57" priority="28" stopIfTrue="1">
      <formula>$C33=1</formula>
    </cfRule>
    <cfRule type="expression" dxfId="56" priority="29" stopIfTrue="1">
      <formula>OR($C33=0,$C33=2,$C33=3,$C33=4)</formula>
    </cfRule>
  </conditionalFormatting>
  <conditionalFormatting sqref="O33 T33:U33">
    <cfRule type="expression" dxfId="55" priority="30" stopIfTrue="1">
      <formula>$C33=1</formula>
    </cfRule>
    <cfRule type="expression" dxfId="54" priority="31" stopIfTrue="1">
      <formula>OR($C33=0,$C33=2,$C33=3,$C33=4)</formula>
    </cfRule>
  </conditionalFormatting>
  <conditionalFormatting sqref="R33:S33">
    <cfRule type="expression" dxfId="53" priority="32" stopIfTrue="1">
      <formula>$C33=1</formula>
    </cfRule>
    <cfRule type="expression" dxfId="52" priority="33" stopIfTrue="1">
      <formula>OR($C33=0,$C33=2,$C33=3,$C33=4)</formula>
    </cfRule>
    <cfRule type="expression" dxfId="51" priority="34" stopIfTrue="1">
      <formula>AND(TIPOORCAMENTO="Licitado",$C33&lt;&gt;"L",$C33&lt;&gt;-1)</formula>
    </cfRule>
  </conditionalFormatting>
  <conditionalFormatting sqref="M33:N33 P33:Q33">
    <cfRule type="expression" dxfId="50" priority="35" stopIfTrue="1">
      <formula>$C33=1</formula>
    </cfRule>
    <cfRule type="expression" dxfId="49" priority="36" stopIfTrue="1">
      <formula>OR($C33=0,$C33=2,$C33=3,$C33=4)</formula>
    </cfRule>
  </conditionalFormatting>
  <conditionalFormatting sqref="L41">
    <cfRule type="expression" dxfId="48" priority="19" stopIfTrue="1">
      <formula>$C41=1</formula>
    </cfRule>
    <cfRule type="expression" dxfId="47" priority="20" stopIfTrue="1">
      <formula>OR($C41=0,$C41=2,$C41=3,$C41=4)</formula>
    </cfRule>
  </conditionalFormatting>
  <conditionalFormatting sqref="O41 T41:U41">
    <cfRule type="expression" dxfId="46" priority="21" stopIfTrue="1">
      <formula>$C41=1</formula>
    </cfRule>
    <cfRule type="expression" dxfId="45" priority="22" stopIfTrue="1">
      <formula>OR($C41=0,$C41=2,$C41=3,$C41=4)</formula>
    </cfRule>
  </conditionalFormatting>
  <conditionalFormatting sqref="R41:S41">
    <cfRule type="expression" dxfId="44" priority="23" stopIfTrue="1">
      <formula>$C41=1</formula>
    </cfRule>
    <cfRule type="expression" dxfId="43" priority="24" stopIfTrue="1">
      <formula>OR($C41=0,$C41=2,$C41=3,$C41=4)</formula>
    </cfRule>
    <cfRule type="expression" dxfId="42" priority="25" stopIfTrue="1">
      <formula>AND(TIPOORCAMENTO="Licitado",$C41&lt;&gt;"L",$C41&lt;&gt;-1)</formula>
    </cfRule>
  </conditionalFormatting>
  <conditionalFormatting sqref="M41:N41 P41:Q41">
    <cfRule type="expression" dxfId="41" priority="26" stopIfTrue="1">
      <formula>$C41=1</formula>
    </cfRule>
    <cfRule type="expression" dxfId="40" priority="27" stopIfTrue="1">
      <formula>OR($C41=0,$C41=2,$C41=3,$C41=4)</formula>
    </cfRule>
  </conditionalFormatting>
  <conditionalFormatting sqref="L45">
    <cfRule type="expression" dxfId="39" priority="10" stopIfTrue="1">
      <formula>$C45=1</formula>
    </cfRule>
    <cfRule type="expression" dxfId="38" priority="11" stopIfTrue="1">
      <formula>OR($C45=0,$C45=2,$C45=3,$C45=4)</formula>
    </cfRule>
  </conditionalFormatting>
  <conditionalFormatting sqref="O45 T45:U45">
    <cfRule type="expression" dxfId="37" priority="12" stopIfTrue="1">
      <formula>$C45=1</formula>
    </cfRule>
    <cfRule type="expression" dxfId="36" priority="13" stopIfTrue="1">
      <formula>OR($C45=0,$C45=2,$C45=3,$C45=4)</formula>
    </cfRule>
  </conditionalFormatting>
  <conditionalFormatting sqref="R45:S45">
    <cfRule type="expression" dxfId="35" priority="14" stopIfTrue="1">
      <formula>$C45=1</formula>
    </cfRule>
    <cfRule type="expression" dxfId="34" priority="15" stopIfTrue="1">
      <formula>OR($C45=0,$C45=2,$C45=3,$C45=4)</formula>
    </cfRule>
    <cfRule type="expression" dxfId="33" priority="16" stopIfTrue="1">
      <formula>AND(TIPOORCAMENTO="Licitado",$C45&lt;&gt;"L",$C45&lt;&gt;-1)</formula>
    </cfRule>
  </conditionalFormatting>
  <conditionalFormatting sqref="M45:N45 P45:Q45">
    <cfRule type="expression" dxfId="32" priority="17" stopIfTrue="1">
      <formula>$C45=1</formula>
    </cfRule>
    <cfRule type="expression" dxfId="31" priority="18" stopIfTrue="1">
      <formula>OR($C45=0,$C45=2,$C45=3,$C45=4)</formula>
    </cfRule>
  </conditionalFormatting>
  <dataValidations count="7">
    <dataValidation allowBlank="1" showInputMessage="1" showErrorMessage="1" prompt="Para Orçamento Proposto, o Preço Unitário é resultado do produto do Custo Unitário pelo BDI._x000a_Para Orçamento Licitado, deve ser preenchido na Coluna AL." sqref="T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T65540 IZ65540 SV65540 ACR65540 AMN65540 AWJ65540 BGF65540 BQB65540 BZX65540 CJT65540 CTP65540 DDL65540 DNH65540 DXD65540 EGZ65540 EQV65540 FAR65540 FKN65540 FUJ65540 GEF65540 GOB65540 GXX65540 HHT65540 HRP65540 IBL65540 ILH65540 IVD65540 JEZ65540 JOV65540 JYR65540 KIN65540 KSJ65540 LCF65540 LMB65540 LVX65540 MFT65540 MPP65540 MZL65540 NJH65540 NTD65540 OCZ65540 OMV65540 OWR65540 PGN65540 PQJ65540 QAF65540 QKB65540 QTX65540 RDT65540 RNP65540 RXL65540 SHH65540 SRD65540 TAZ65540 TKV65540 TUR65540 UEN65540 UOJ65540 UYF65540 VIB65540 VRX65540 WBT65540 WLP65540 WVL65540 T131076 IZ131076 SV131076 ACR131076 AMN131076 AWJ131076 BGF131076 BQB131076 BZX131076 CJT131076 CTP131076 DDL131076 DNH131076 DXD131076 EGZ131076 EQV131076 FAR131076 FKN131076 FUJ131076 GEF131076 GOB131076 GXX131076 HHT131076 HRP131076 IBL131076 ILH131076 IVD131076 JEZ131076 JOV131076 JYR131076 KIN131076 KSJ131076 LCF131076 LMB131076 LVX131076 MFT131076 MPP131076 MZL131076 NJH131076 NTD131076 OCZ131076 OMV131076 OWR131076 PGN131076 PQJ131076 QAF131076 QKB131076 QTX131076 RDT131076 RNP131076 RXL131076 SHH131076 SRD131076 TAZ131076 TKV131076 TUR131076 UEN131076 UOJ131076 UYF131076 VIB131076 VRX131076 WBT131076 WLP131076 WVL131076 T196612 IZ196612 SV196612 ACR196612 AMN196612 AWJ196612 BGF196612 BQB196612 BZX196612 CJT196612 CTP196612 DDL196612 DNH196612 DXD196612 EGZ196612 EQV196612 FAR196612 FKN196612 FUJ196612 GEF196612 GOB196612 GXX196612 HHT196612 HRP196612 IBL196612 ILH196612 IVD196612 JEZ196612 JOV196612 JYR196612 KIN196612 KSJ196612 LCF196612 LMB196612 LVX196612 MFT196612 MPP196612 MZL196612 NJH196612 NTD196612 OCZ196612 OMV196612 OWR196612 PGN196612 PQJ196612 QAF196612 QKB196612 QTX196612 RDT196612 RNP196612 RXL196612 SHH196612 SRD196612 TAZ196612 TKV196612 TUR196612 UEN196612 UOJ196612 UYF196612 VIB196612 VRX196612 WBT196612 WLP196612 WVL196612 T262148 IZ262148 SV262148 ACR262148 AMN262148 AWJ262148 BGF262148 BQB262148 BZX262148 CJT262148 CTP262148 DDL262148 DNH262148 DXD262148 EGZ262148 EQV262148 FAR262148 FKN262148 FUJ262148 GEF262148 GOB262148 GXX262148 HHT262148 HRP262148 IBL262148 ILH262148 IVD262148 JEZ262148 JOV262148 JYR262148 KIN262148 KSJ262148 LCF262148 LMB262148 LVX262148 MFT262148 MPP262148 MZL262148 NJH262148 NTD262148 OCZ262148 OMV262148 OWR262148 PGN262148 PQJ262148 QAF262148 QKB262148 QTX262148 RDT262148 RNP262148 RXL262148 SHH262148 SRD262148 TAZ262148 TKV262148 TUR262148 UEN262148 UOJ262148 UYF262148 VIB262148 VRX262148 WBT262148 WLP262148 WVL262148 T327684 IZ327684 SV327684 ACR327684 AMN327684 AWJ327684 BGF327684 BQB327684 BZX327684 CJT327684 CTP327684 DDL327684 DNH327684 DXD327684 EGZ327684 EQV327684 FAR327684 FKN327684 FUJ327684 GEF327684 GOB327684 GXX327684 HHT327684 HRP327684 IBL327684 ILH327684 IVD327684 JEZ327684 JOV327684 JYR327684 KIN327684 KSJ327684 LCF327684 LMB327684 LVX327684 MFT327684 MPP327684 MZL327684 NJH327684 NTD327684 OCZ327684 OMV327684 OWR327684 PGN327684 PQJ327684 QAF327684 QKB327684 QTX327684 RDT327684 RNP327684 RXL327684 SHH327684 SRD327684 TAZ327684 TKV327684 TUR327684 UEN327684 UOJ327684 UYF327684 VIB327684 VRX327684 WBT327684 WLP327684 WVL327684 T393220 IZ393220 SV393220 ACR393220 AMN393220 AWJ393220 BGF393220 BQB393220 BZX393220 CJT393220 CTP393220 DDL393220 DNH393220 DXD393220 EGZ393220 EQV393220 FAR393220 FKN393220 FUJ393220 GEF393220 GOB393220 GXX393220 HHT393220 HRP393220 IBL393220 ILH393220 IVD393220 JEZ393220 JOV393220 JYR393220 KIN393220 KSJ393220 LCF393220 LMB393220 LVX393220 MFT393220 MPP393220 MZL393220 NJH393220 NTD393220 OCZ393220 OMV393220 OWR393220 PGN393220 PQJ393220 QAF393220 QKB393220 QTX393220 RDT393220 RNP393220 RXL393220 SHH393220 SRD393220 TAZ393220 TKV393220 TUR393220 UEN393220 UOJ393220 UYF393220 VIB393220 VRX393220 WBT393220 WLP393220 WVL393220 T458756 IZ458756 SV458756 ACR458756 AMN458756 AWJ458756 BGF458756 BQB458756 BZX458756 CJT458756 CTP458756 DDL458756 DNH458756 DXD458756 EGZ458756 EQV458756 FAR458756 FKN458756 FUJ458756 GEF458756 GOB458756 GXX458756 HHT458756 HRP458756 IBL458756 ILH458756 IVD458756 JEZ458756 JOV458756 JYR458756 KIN458756 KSJ458756 LCF458756 LMB458756 LVX458756 MFT458756 MPP458756 MZL458756 NJH458756 NTD458756 OCZ458756 OMV458756 OWR458756 PGN458756 PQJ458756 QAF458756 QKB458756 QTX458756 RDT458756 RNP458756 RXL458756 SHH458756 SRD458756 TAZ458756 TKV458756 TUR458756 UEN458756 UOJ458756 UYF458756 VIB458756 VRX458756 WBT458756 WLP458756 WVL458756 T524292 IZ524292 SV524292 ACR524292 AMN524292 AWJ524292 BGF524292 BQB524292 BZX524292 CJT524292 CTP524292 DDL524292 DNH524292 DXD524292 EGZ524292 EQV524292 FAR524292 FKN524292 FUJ524292 GEF524292 GOB524292 GXX524292 HHT524292 HRP524292 IBL524292 ILH524292 IVD524292 JEZ524292 JOV524292 JYR524292 KIN524292 KSJ524292 LCF524292 LMB524292 LVX524292 MFT524292 MPP524292 MZL524292 NJH524292 NTD524292 OCZ524292 OMV524292 OWR524292 PGN524292 PQJ524292 QAF524292 QKB524292 QTX524292 RDT524292 RNP524292 RXL524292 SHH524292 SRD524292 TAZ524292 TKV524292 TUR524292 UEN524292 UOJ524292 UYF524292 VIB524292 VRX524292 WBT524292 WLP524292 WVL524292 T589828 IZ589828 SV589828 ACR589828 AMN589828 AWJ589828 BGF589828 BQB589828 BZX589828 CJT589828 CTP589828 DDL589828 DNH589828 DXD589828 EGZ589828 EQV589828 FAR589828 FKN589828 FUJ589828 GEF589828 GOB589828 GXX589828 HHT589828 HRP589828 IBL589828 ILH589828 IVD589828 JEZ589828 JOV589828 JYR589828 KIN589828 KSJ589828 LCF589828 LMB589828 LVX589828 MFT589828 MPP589828 MZL589828 NJH589828 NTD589828 OCZ589828 OMV589828 OWR589828 PGN589828 PQJ589828 QAF589828 QKB589828 QTX589828 RDT589828 RNP589828 RXL589828 SHH589828 SRD589828 TAZ589828 TKV589828 TUR589828 UEN589828 UOJ589828 UYF589828 VIB589828 VRX589828 WBT589828 WLP589828 WVL589828 T655364 IZ655364 SV655364 ACR655364 AMN655364 AWJ655364 BGF655364 BQB655364 BZX655364 CJT655364 CTP655364 DDL655364 DNH655364 DXD655364 EGZ655364 EQV655364 FAR655364 FKN655364 FUJ655364 GEF655364 GOB655364 GXX655364 HHT655364 HRP655364 IBL655364 ILH655364 IVD655364 JEZ655364 JOV655364 JYR655364 KIN655364 KSJ655364 LCF655364 LMB655364 LVX655364 MFT655364 MPP655364 MZL655364 NJH655364 NTD655364 OCZ655364 OMV655364 OWR655364 PGN655364 PQJ655364 QAF655364 QKB655364 QTX655364 RDT655364 RNP655364 RXL655364 SHH655364 SRD655364 TAZ655364 TKV655364 TUR655364 UEN655364 UOJ655364 UYF655364 VIB655364 VRX655364 WBT655364 WLP655364 WVL655364 T720900 IZ720900 SV720900 ACR720900 AMN720900 AWJ720900 BGF720900 BQB720900 BZX720900 CJT720900 CTP720900 DDL720900 DNH720900 DXD720900 EGZ720900 EQV720900 FAR720900 FKN720900 FUJ720900 GEF720900 GOB720900 GXX720900 HHT720900 HRP720900 IBL720900 ILH720900 IVD720900 JEZ720900 JOV720900 JYR720900 KIN720900 KSJ720900 LCF720900 LMB720900 LVX720900 MFT720900 MPP720900 MZL720900 NJH720900 NTD720900 OCZ720900 OMV720900 OWR720900 PGN720900 PQJ720900 QAF720900 QKB720900 QTX720900 RDT720900 RNP720900 RXL720900 SHH720900 SRD720900 TAZ720900 TKV720900 TUR720900 UEN720900 UOJ720900 UYF720900 VIB720900 VRX720900 WBT720900 WLP720900 WVL720900 T786436 IZ786436 SV786436 ACR786436 AMN786436 AWJ786436 BGF786436 BQB786436 BZX786436 CJT786436 CTP786436 DDL786436 DNH786436 DXD786436 EGZ786436 EQV786436 FAR786436 FKN786436 FUJ786436 GEF786436 GOB786436 GXX786436 HHT786436 HRP786436 IBL786436 ILH786436 IVD786436 JEZ786436 JOV786436 JYR786436 KIN786436 KSJ786436 LCF786436 LMB786436 LVX786436 MFT786436 MPP786436 MZL786436 NJH786436 NTD786436 OCZ786436 OMV786436 OWR786436 PGN786436 PQJ786436 QAF786436 QKB786436 QTX786436 RDT786436 RNP786436 RXL786436 SHH786436 SRD786436 TAZ786436 TKV786436 TUR786436 UEN786436 UOJ786436 UYF786436 VIB786436 VRX786436 WBT786436 WLP786436 WVL786436 T851972 IZ851972 SV851972 ACR851972 AMN851972 AWJ851972 BGF851972 BQB851972 BZX851972 CJT851972 CTP851972 DDL851972 DNH851972 DXD851972 EGZ851972 EQV851972 FAR851972 FKN851972 FUJ851972 GEF851972 GOB851972 GXX851972 HHT851972 HRP851972 IBL851972 ILH851972 IVD851972 JEZ851972 JOV851972 JYR851972 KIN851972 KSJ851972 LCF851972 LMB851972 LVX851972 MFT851972 MPP851972 MZL851972 NJH851972 NTD851972 OCZ851972 OMV851972 OWR851972 PGN851972 PQJ851972 QAF851972 QKB851972 QTX851972 RDT851972 RNP851972 RXL851972 SHH851972 SRD851972 TAZ851972 TKV851972 TUR851972 UEN851972 UOJ851972 UYF851972 VIB851972 VRX851972 WBT851972 WLP851972 WVL851972 T917508 IZ917508 SV917508 ACR917508 AMN917508 AWJ917508 BGF917508 BQB917508 BZX917508 CJT917508 CTP917508 DDL917508 DNH917508 DXD917508 EGZ917508 EQV917508 FAR917508 FKN917508 FUJ917508 GEF917508 GOB917508 GXX917508 HHT917508 HRP917508 IBL917508 ILH917508 IVD917508 JEZ917508 JOV917508 JYR917508 KIN917508 KSJ917508 LCF917508 LMB917508 LVX917508 MFT917508 MPP917508 MZL917508 NJH917508 NTD917508 OCZ917508 OMV917508 OWR917508 PGN917508 PQJ917508 QAF917508 QKB917508 QTX917508 RDT917508 RNP917508 RXL917508 SHH917508 SRD917508 TAZ917508 TKV917508 TUR917508 UEN917508 UOJ917508 UYF917508 VIB917508 VRX917508 WBT917508 WLP917508 WVL917508 T983044 IZ983044 SV983044 ACR983044 AMN983044 AWJ983044 BGF983044 BQB983044 BZX983044 CJT983044 CTP983044 DDL983044 DNH983044 DXD983044 EGZ983044 EQV983044 FAR983044 FKN983044 FUJ983044 GEF983044 GOB983044 GXX983044 HHT983044 HRP983044 IBL983044 ILH983044 IVD983044 JEZ983044 JOV983044 JYR983044 KIN983044 KSJ983044 LCF983044 LMB983044 LVX983044 MFT983044 MPP983044 MZL983044 NJH983044 NTD983044 OCZ983044 OMV983044 OWR983044 PGN983044 PQJ983044 QAF983044 QKB983044 QTX983044 RDT983044 RNP983044 RXL983044 SHH983044 SRD983044 TAZ983044 TKV983044 TUR983044 UEN983044 UOJ983044 UYF983044 VIB983044 VRX983044 WBT983044 WLP983044 WVL983044 T16:T49 IZ16:IZ49 SV16:SV49 ACR16:ACR49 AMN16:AMN49 AWJ16:AWJ49 BGF16:BGF49 BQB16:BQB49 BZX16:BZX49 CJT16:CJT49 CTP16:CTP49 DDL16:DDL49 DNH16:DNH49 DXD16:DXD49 EGZ16:EGZ49 EQV16:EQV49 FAR16:FAR49 FKN16:FKN49 FUJ16:FUJ49 GEF16:GEF49 GOB16:GOB49 GXX16:GXX49 HHT16:HHT49 HRP16:HRP49 IBL16:IBL49 ILH16:ILH49 IVD16:IVD49 JEZ16:JEZ49 JOV16:JOV49 JYR16:JYR49 KIN16:KIN49 KSJ16:KSJ49 LCF16:LCF49 LMB16:LMB49 LVX16:LVX49 MFT16:MFT49 MPP16:MPP49 MZL16:MZL49 NJH16:NJH49 NTD16:NTD49 OCZ16:OCZ49 OMV16:OMV49 OWR16:OWR49 PGN16:PGN49 PQJ16:PQJ49 QAF16:QAF49 QKB16:QKB49 QTX16:QTX49 RDT16:RDT49 RNP16:RNP49 RXL16:RXL49 SHH16:SHH49 SRD16:SRD49 TAZ16:TAZ49 TKV16:TKV49 TUR16:TUR49 UEN16:UEN49 UOJ16:UOJ49 UYF16:UYF49 VIB16:VIB49 VRX16:VRX49 WBT16:WBT49 WLP16:WLP49 WVL16:WVL49 T65542:T65575 IZ65542:IZ65575 SV65542:SV65575 ACR65542:ACR65575 AMN65542:AMN65575 AWJ65542:AWJ65575 BGF65542:BGF65575 BQB65542:BQB65575 BZX65542:BZX65575 CJT65542:CJT65575 CTP65542:CTP65575 DDL65542:DDL65575 DNH65542:DNH65575 DXD65542:DXD65575 EGZ65542:EGZ65575 EQV65542:EQV65575 FAR65542:FAR65575 FKN65542:FKN65575 FUJ65542:FUJ65575 GEF65542:GEF65575 GOB65542:GOB65575 GXX65542:GXX65575 HHT65542:HHT65575 HRP65542:HRP65575 IBL65542:IBL65575 ILH65542:ILH65575 IVD65542:IVD65575 JEZ65542:JEZ65575 JOV65542:JOV65575 JYR65542:JYR65575 KIN65542:KIN65575 KSJ65542:KSJ65575 LCF65542:LCF65575 LMB65542:LMB65575 LVX65542:LVX65575 MFT65542:MFT65575 MPP65542:MPP65575 MZL65542:MZL65575 NJH65542:NJH65575 NTD65542:NTD65575 OCZ65542:OCZ65575 OMV65542:OMV65575 OWR65542:OWR65575 PGN65542:PGN65575 PQJ65542:PQJ65575 QAF65542:QAF65575 QKB65542:QKB65575 QTX65542:QTX65575 RDT65542:RDT65575 RNP65542:RNP65575 RXL65542:RXL65575 SHH65542:SHH65575 SRD65542:SRD65575 TAZ65542:TAZ65575 TKV65542:TKV65575 TUR65542:TUR65575 UEN65542:UEN65575 UOJ65542:UOJ65575 UYF65542:UYF65575 VIB65542:VIB65575 VRX65542:VRX65575 WBT65542:WBT65575 WLP65542:WLP65575 WVL65542:WVL65575 T131078:T131111 IZ131078:IZ131111 SV131078:SV131111 ACR131078:ACR131111 AMN131078:AMN131111 AWJ131078:AWJ131111 BGF131078:BGF131111 BQB131078:BQB131111 BZX131078:BZX131111 CJT131078:CJT131111 CTP131078:CTP131111 DDL131078:DDL131111 DNH131078:DNH131111 DXD131078:DXD131111 EGZ131078:EGZ131111 EQV131078:EQV131111 FAR131078:FAR131111 FKN131078:FKN131111 FUJ131078:FUJ131111 GEF131078:GEF131111 GOB131078:GOB131111 GXX131078:GXX131111 HHT131078:HHT131111 HRP131078:HRP131111 IBL131078:IBL131111 ILH131078:ILH131111 IVD131078:IVD131111 JEZ131078:JEZ131111 JOV131078:JOV131111 JYR131078:JYR131111 KIN131078:KIN131111 KSJ131078:KSJ131111 LCF131078:LCF131111 LMB131078:LMB131111 LVX131078:LVX131111 MFT131078:MFT131111 MPP131078:MPP131111 MZL131078:MZL131111 NJH131078:NJH131111 NTD131078:NTD131111 OCZ131078:OCZ131111 OMV131078:OMV131111 OWR131078:OWR131111 PGN131078:PGN131111 PQJ131078:PQJ131111 QAF131078:QAF131111 QKB131078:QKB131111 QTX131078:QTX131111 RDT131078:RDT131111 RNP131078:RNP131111 RXL131078:RXL131111 SHH131078:SHH131111 SRD131078:SRD131111 TAZ131078:TAZ131111 TKV131078:TKV131111 TUR131078:TUR131111 UEN131078:UEN131111 UOJ131078:UOJ131111 UYF131078:UYF131111 VIB131078:VIB131111 VRX131078:VRX131111 WBT131078:WBT131111 WLP131078:WLP131111 WVL131078:WVL131111 T196614:T196647 IZ196614:IZ196647 SV196614:SV196647 ACR196614:ACR196647 AMN196614:AMN196647 AWJ196614:AWJ196647 BGF196614:BGF196647 BQB196614:BQB196647 BZX196614:BZX196647 CJT196614:CJT196647 CTP196614:CTP196647 DDL196614:DDL196647 DNH196614:DNH196647 DXD196614:DXD196647 EGZ196614:EGZ196647 EQV196614:EQV196647 FAR196614:FAR196647 FKN196614:FKN196647 FUJ196614:FUJ196647 GEF196614:GEF196647 GOB196614:GOB196647 GXX196614:GXX196647 HHT196614:HHT196647 HRP196614:HRP196647 IBL196614:IBL196647 ILH196614:ILH196647 IVD196614:IVD196647 JEZ196614:JEZ196647 JOV196614:JOV196647 JYR196614:JYR196647 KIN196614:KIN196647 KSJ196614:KSJ196647 LCF196614:LCF196647 LMB196614:LMB196647 LVX196614:LVX196647 MFT196614:MFT196647 MPP196614:MPP196647 MZL196614:MZL196647 NJH196614:NJH196647 NTD196614:NTD196647 OCZ196614:OCZ196647 OMV196614:OMV196647 OWR196614:OWR196647 PGN196614:PGN196647 PQJ196614:PQJ196647 QAF196614:QAF196647 QKB196614:QKB196647 QTX196614:QTX196647 RDT196614:RDT196647 RNP196614:RNP196647 RXL196614:RXL196647 SHH196614:SHH196647 SRD196614:SRD196647 TAZ196614:TAZ196647 TKV196614:TKV196647 TUR196614:TUR196647 UEN196614:UEN196647 UOJ196614:UOJ196647 UYF196614:UYF196647 VIB196614:VIB196647 VRX196614:VRX196647 WBT196614:WBT196647 WLP196614:WLP196647 WVL196614:WVL196647 T262150:T262183 IZ262150:IZ262183 SV262150:SV262183 ACR262150:ACR262183 AMN262150:AMN262183 AWJ262150:AWJ262183 BGF262150:BGF262183 BQB262150:BQB262183 BZX262150:BZX262183 CJT262150:CJT262183 CTP262150:CTP262183 DDL262150:DDL262183 DNH262150:DNH262183 DXD262150:DXD262183 EGZ262150:EGZ262183 EQV262150:EQV262183 FAR262150:FAR262183 FKN262150:FKN262183 FUJ262150:FUJ262183 GEF262150:GEF262183 GOB262150:GOB262183 GXX262150:GXX262183 HHT262150:HHT262183 HRP262150:HRP262183 IBL262150:IBL262183 ILH262150:ILH262183 IVD262150:IVD262183 JEZ262150:JEZ262183 JOV262150:JOV262183 JYR262150:JYR262183 KIN262150:KIN262183 KSJ262150:KSJ262183 LCF262150:LCF262183 LMB262150:LMB262183 LVX262150:LVX262183 MFT262150:MFT262183 MPP262150:MPP262183 MZL262150:MZL262183 NJH262150:NJH262183 NTD262150:NTD262183 OCZ262150:OCZ262183 OMV262150:OMV262183 OWR262150:OWR262183 PGN262150:PGN262183 PQJ262150:PQJ262183 QAF262150:QAF262183 QKB262150:QKB262183 QTX262150:QTX262183 RDT262150:RDT262183 RNP262150:RNP262183 RXL262150:RXL262183 SHH262150:SHH262183 SRD262150:SRD262183 TAZ262150:TAZ262183 TKV262150:TKV262183 TUR262150:TUR262183 UEN262150:UEN262183 UOJ262150:UOJ262183 UYF262150:UYF262183 VIB262150:VIB262183 VRX262150:VRX262183 WBT262150:WBT262183 WLP262150:WLP262183 WVL262150:WVL262183 T327686:T327719 IZ327686:IZ327719 SV327686:SV327719 ACR327686:ACR327719 AMN327686:AMN327719 AWJ327686:AWJ327719 BGF327686:BGF327719 BQB327686:BQB327719 BZX327686:BZX327719 CJT327686:CJT327719 CTP327686:CTP327719 DDL327686:DDL327719 DNH327686:DNH327719 DXD327686:DXD327719 EGZ327686:EGZ327719 EQV327686:EQV327719 FAR327686:FAR327719 FKN327686:FKN327719 FUJ327686:FUJ327719 GEF327686:GEF327719 GOB327686:GOB327719 GXX327686:GXX327719 HHT327686:HHT327719 HRP327686:HRP327719 IBL327686:IBL327719 ILH327686:ILH327719 IVD327686:IVD327719 JEZ327686:JEZ327719 JOV327686:JOV327719 JYR327686:JYR327719 KIN327686:KIN327719 KSJ327686:KSJ327719 LCF327686:LCF327719 LMB327686:LMB327719 LVX327686:LVX327719 MFT327686:MFT327719 MPP327686:MPP327719 MZL327686:MZL327719 NJH327686:NJH327719 NTD327686:NTD327719 OCZ327686:OCZ327719 OMV327686:OMV327719 OWR327686:OWR327719 PGN327686:PGN327719 PQJ327686:PQJ327719 QAF327686:QAF327719 QKB327686:QKB327719 QTX327686:QTX327719 RDT327686:RDT327719 RNP327686:RNP327719 RXL327686:RXL327719 SHH327686:SHH327719 SRD327686:SRD327719 TAZ327686:TAZ327719 TKV327686:TKV327719 TUR327686:TUR327719 UEN327686:UEN327719 UOJ327686:UOJ327719 UYF327686:UYF327719 VIB327686:VIB327719 VRX327686:VRX327719 WBT327686:WBT327719 WLP327686:WLP327719 WVL327686:WVL327719 T393222:T393255 IZ393222:IZ393255 SV393222:SV393255 ACR393222:ACR393255 AMN393222:AMN393255 AWJ393222:AWJ393255 BGF393222:BGF393255 BQB393222:BQB393255 BZX393222:BZX393255 CJT393222:CJT393255 CTP393222:CTP393255 DDL393222:DDL393255 DNH393222:DNH393255 DXD393222:DXD393255 EGZ393222:EGZ393255 EQV393222:EQV393255 FAR393222:FAR393255 FKN393222:FKN393255 FUJ393222:FUJ393255 GEF393222:GEF393255 GOB393222:GOB393255 GXX393222:GXX393255 HHT393222:HHT393255 HRP393222:HRP393255 IBL393222:IBL393255 ILH393222:ILH393255 IVD393222:IVD393255 JEZ393222:JEZ393255 JOV393222:JOV393255 JYR393222:JYR393255 KIN393222:KIN393255 KSJ393222:KSJ393255 LCF393222:LCF393255 LMB393222:LMB393255 LVX393222:LVX393255 MFT393222:MFT393255 MPP393222:MPP393255 MZL393222:MZL393255 NJH393222:NJH393255 NTD393222:NTD393255 OCZ393222:OCZ393255 OMV393222:OMV393255 OWR393222:OWR393255 PGN393222:PGN393255 PQJ393222:PQJ393255 QAF393222:QAF393255 QKB393222:QKB393255 QTX393222:QTX393255 RDT393222:RDT393255 RNP393222:RNP393255 RXL393222:RXL393255 SHH393222:SHH393255 SRD393222:SRD393255 TAZ393222:TAZ393255 TKV393222:TKV393255 TUR393222:TUR393255 UEN393222:UEN393255 UOJ393222:UOJ393255 UYF393222:UYF393255 VIB393222:VIB393255 VRX393222:VRX393255 WBT393222:WBT393255 WLP393222:WLP393255 WVL393222:WVL393255 T458758:T458791 IZ458758:IZ458791 SV458758:SV458791 ACR458758:ACR458791 AMN458758:AMN458791 AWJ458758:AWJ458791 BGF458758:BGF458791 BQB458758:BQB458791 BZX458758:BZX458791 CJT458758:CJT458791 CTP458758:CTP458791 DDL458758:DDL458791 DNH458758:DNH458791 DXD458758:DXD458791 EGZ458758:EGZ458791 EQV458758:EQV458791 FAR458758:FAR458791 FKN458758:FKN458791 FUJ458758:FUJ458791 GEF458758:GEF458791 GOB458758:GOB458791 GXX458758:GXX458791 HHT458758:HHT458791 HRP458758:HRP458791 IBL458758:IBL458791 ILH458758:ILH458791 IVD458758:IVD458791 JEZ458758:JEZ458791 JOV458758:JOV458791 JYR458758:JYR458791 KIN458758:KIN458791 KSJ458758:KSJ458791 LCF458758:LCF458791 LMB458758:LMB458791 LVX458758:LVX458791 MFT458758:MFT458791 MPP458758:MPP458791 MZL458758:MZL458791 NJH458758:NJH458791 NTD458758:NTD458791 OCZ458758:OCZ458791 OMV458758:OMV458791 OWR458758:OWR458791 PGN458758:PGN458791 PQJ458758:PQJ458791 QAF458758:QAF458791 QKB458758:QKB458791 QTX458758:QTX458791 RDT458758:RDT458791 RNP458758:RNP458791 RXL458758:RXL458791 SHH458758:SHH458791 SRD458758:SRD458791 TAZ458758:TAZ458791 TKV458758:TKV458791 TUR458758:TUR458791 UEN458758:UEN458791 UOJ458758:UOJ458791 UYF458758:UYF458791 VIB458758:VIB458791 VRX458758:VRX458791 WBT458758:WBT458791 WLP458758:WLP458791 WVL458758:WVL458791 T524294:T524327 IZ524294:IZ524327 SV524294:SV524327 ACR524294:ACR524327 AMN524294:AMN524327 AWJ524294:AWJ524327 BGF524294:BGF524327 BQB524294:BQB524327 BZX524294:BZX524327 CJT524294:CJT524327 CTP524294:CTP524327 DDL524294:DDL524327 DNH524294:DNH524327 DXD524294:DXD524327 EGZ524294:EGZ524327 EQV524294:EQV524327 FAR524294:FAR524327 FKN524294:FKN524327 FUJ524294:FUJ524327 GEF524294:GEF524327 GOB524294:GOB524327 GXX524294:GXX524327 HHT524294:HHT524327 HRP524294:HRP524327 IBL524294:IBL524327 ILH524294:ILH524327 IVD524294:IVD524327 JEZ524294:JEZ524327 JOV524294:JOV524327 JYR524294:JYR524327 KIN524294:KIN524327 KSJ524294:KSJ524327 LCF524294:LCF524327 LMB524294:LMB524327 LVX524294:LVX524327 MFT524294:MFT524327 MPP524294:MPP524327 MZL524294:MZL524327 NJH524294:NJH524327 NTD524294:NTD524327 OCZ524294:OCZ524327 OMV524294:OMV524327 OWR524294:OWR524327 PGN524294:PGN524327 PQJ524294:PQJ524327 QAF524294:QAF524327 QKB524294:QKB524327 QTX524294:QTX524327 RDT524294:RDT524327 RNP524294:RNP524327 RXL524294:RXL524327 SHH524294:SHH524327 SRD524294:SRD524327 TAZ524294:TAZ524327 TKV524294:TKV524327 TUR524294:TUR524327 UEN524294:UEN524327 UOJ524294:UOJ524327 UYF524294:UYF524327 VIB524294:VIB524327 VRX524294:VRX524327 WBT524294:WBT524327 WLP524294:WLP524327 WVL524294:WVL524327 T589830:T589863 IZ589830:IZ589863 SV589830:SV589863 ACR589830:ACR589863 AMN589830:AMN589863 AWJ589830:AWJ589863 BGF589830:BGF589863 BQB589830:BQB589863 BZX589830:BZX589863 CJT589830:CJT589863 CTP589830:CTP589863 DDL589830:DDL589863 DNH589830:DNH589863 DXD589830:DXD589863 EGZ589830:EGZ589863 EQV589830:EQV589863 FAR589830:FAR589863 FKN589830:FKN589863 FUJ589830:FUJ589863 GEF589830:GEF589863 GOB589830:GOB589863 GXX589830:GXX589863 HHT589830:HHT589863 HRP589830:HRP589863 IBL589830:IBL589863 ILH589830:ILH589863 IVD589830:IVD589863 JEZ589830:JEZ589863 JOV589830:JOV589863 JYR589830:JYR589863 KIN589830:KIN589863 KSJ589830:KSJ589863 LCF589830:LCF589863 LMB589830:LMB589863 LVX589830:LVX589863 MFT589830:MFT589863 MPP589830:MPP589863 MZL589830:MZL589863 NJH589830:NJH589863 NTD589830:NTD589863 OCZ589830:OCZ589863 OMV589830:OMV589863 OWR589830:OWR589863 PGN589830:PGN589863 PQJ589830:PQJ589863 QAF589830:QAF589863 QKB589830:QKB589863 QTX589830:QTX589863 RDT589830:RDT589863 RNP589830:RNP589863 RXL589830:RXL589863 SHH589830:SHH589863 SRD589830:SRD589863 TAZ589830:TAZ589863 TKV589830:TKV589863 TUR589830:TUR589863 UEN589830:UEN589863 UOJ589830:UOJ589863 UYF589830:UYF589863 VIB589830:VIB589863 VRX589830:VRX589863 WBT589830:WBT589863 WLP589830:WLP589863 WVL589830:WVL589863 T655366:T655399 IZ655366:IZ655399 SV655366:SV655399 ACR655366:ACR655399 AMN655366:AMN655399 AWJ655366:AWJ655399 BGF655366:BGF655399 BQB655366:BQB655399 BZX655366:BZX655399 CJT655366:CJT655399 CTP655366:CTP655399 DDL655366:DDL655399 DNH655366:DNH655399 DXD655366:DXD655399 EGZ655366:EGZ655399 EQV655366:EQV655399 FAR655366:FAR655399 FKN655366:FKN655399 FUJ655366:FUJ655399 GEF655366:GEF655399 GOB655366:GOB655399 GXX655366:GXX655399 HHT655366:HHT655399 HRP655366:HRP655399 IBL655366:IBL655399 ILH655366:ILH655399 IVD655366:IVD655399 JEZ655366:JEZ655399 JOV655366:JOV655399 JYR655366:JYR655399 KIN655366:KIN655399 KSJ655366:KSJ655399 LCF655366:LCF655399 LMB655366:LMB655399 LVX655366:LVX655399 MFT655366:MFT655399 MPP655366:MPP655399 MZL655366:MZL655399 NJH655366:NJH655399 NTD655366:NTD655399 OCZ655366:OCZ655399 OMV655366:OMV655399 OWR655366:OWR655399 PGN655366:PGN655399 PQJ655366:PQJ655399 QAF655366:QAF655399 QKB655366:QKB655399 QTX655366:QTX655399 RDT655366:RDT655399 RNP655366:RNP655399 RXL655366:RXL655399 SHH655366:SHH655399 SRD655366:SRD655399 TAZ655366:TAZ655399 TKV655366:TKV655399 TUR655366:TUR655399 UEN655366:UEN655399 UOJ655366:UOJ655399 UYF655366:UYF655399 VIB655366:VIB655399 VRX655366:VRX655399 WBT655366:WBT655399 WLP655366:WLP655399 WVL655366:WVL655399 T720902:T720935 IZ720902:IZ720935 SV720902:SV720935 ACR720902:ACR720935 AMN720902:AMN720935 AWJ720902:AWJ720935 BGF720902:BGF720935 BQB720902:BQB720935 BZX720902:BZX720935 CJT720902:CJT720935 CTP720902:CTP720935 DDL720902:DDL720935 DNH720902:DNH720935 DXD720902:DXD720935 EGZ720902:EGZ720935 EQV720902:EQV720935 FAR720902:FAR720935 FKN720902:FKN720935 FUJ720902:FUJ720935 GEF720902:GEF720935 GOB720902:GOB720935 GXX720902:GXX720935 HHT720902:HHT720935 HRP720902:HRP720935 IBL720902:IBL720935 ILH720902:ILH720935 IVD720902:IVD720935 JEZ720902:JEZ720935 JOV720902:JOV720935 JYR720902:JYR720935 KIN720902:KIN720935 KSJ720902:KSJ720935 LCF720902:LCF720935 LMB720902:LMB720935 LVX720902:LVX720935 MFT720902:MFT720935 MPP720902:MPP720935 MZL720902:MZL720935 NJH720902:NJH720935 NTD720902:NTD720935 OCZ720902:OCZ720935 OMV720902:OMV720935 OWR720902:OWR720935 PGN720902:PGN720935 PQJ720902:PQJ720935 QAF720902:QAF720935 QKB720902:QKB720935 QTX720902:QTX720935 RDT720902:RDT720935 RNP720902:RNP720935 RXL720902:RXL720935 SHH720902:SHH720935 SRD720902:SRD720935 TAZ720902:TAZ720935 TKV720902:TKV720935 TUR720902:TUR720935 UEN720902:UEN720935 UOJ720902:UOJ720935 UYF720902:UYF720935 VIB720902:VIB720935 VRX720902:VRX720935 WBT720902:WBT720935 WLP720902:WLP720935 WVL720902:WVL720935 T786438:T786471 IZ786438:IZ786471 SV786438:SV786471 ACR786438:ACR786471 AMN786438:AMN786471 AWJ786438:AWJ786471 BGF786438:BGF786471 BQB786438:BQB786471 BZX786438:BZX786471 CJT786438:CJT786471 CTP786438:CTP786471 DDL786438:DDL786471 DNH786438:DNH786471 DXD786438:DXD786471 EGZ786438:EGZ786471 EQV786438:EQV786471 FAR786438:FAR786471 FKN786438:FKN786471 FUJ786438:FUJ786471 GEF786438:GEF786471 GOB786438:GOB786471 GXX786438:GXX786471 HHT786438:HHT786471 HRP786438:HRP786471 IBL786438:IBL786471 ILH786438:ILH786471 IVD786438:IVD786471 JEZ786438:JEZ786471 JOV786438:JOV786471 JYR786438:JYR786471 KIN786438:KIN786471 KSJ786438:KSJ786471 LCF786438:LCF786471 LMB786438:LMB786471 LVX786438:LVX786471 MFT786438:MFT786471 MPP786438:MPP786471 MZL786438:MZL786471 NJH786438:NJH786471 NTD786438:NTD786471 OCZ786438:OCZ786471 OMV786438:OMV786471 OWR786438:OWR786471 PGN786438:PGN786471 PQJ786438:PQJ786471 QAF786438:QAF786471 QKB786438:QKB786471 QTX786438:QTX786471 RDT786438:RDT786471 RNP786438:RNP786471 RXL786438:RXL786471 SHH786438:SHH786471 SRD786438:SRD786471 TAZ786438:TAZ786471 TKV786438:TKV786471 TUR786438:TUR786471 UEN786438:UEN786471 UOJ786438:UOJ786471 UYF786438:UYF786471 VIB786438:VIB786471 VRX786438:VRX786471 WBT786438:WBT786471 WLP786438:WLP786471 WVL786438:WVL786471 T851974:T852007 IZ851974:IZ852007 SV851974:SV852007 ACR851974:ACR852007 AMN851974:AMN852007 AWJ851974:AWJ852007 BGF851974:BGF852007 BQB851974:BQB852007 BZX851974:BZX852007 CJT851974:CJT852007 CTP851974:CTP852007 DDL851974:DDL852007 DNH851974:DNH852007 DXD851974:DXD852007 EGZ851974:EGZ852007 EQV851974:EQV852007 FAR851974:FAR852007 FKN851974:FKN852007 FUJ851974:FUJ852007 GEF851974:GEF852007 GOB851974:GOB852007 GXX851974:GXX852007 HHT851974:HHT852007 HRP851974:HRP852007 IBL851974:IBL852007 ILH851974:ILH852007 IVD851974:IVD852007 JEZ851974:JEZ852007 JOV851974:JOV852007 JYR851974:JYR852007 KIN851974:KIN852007 KSJ851974:KSJ852007 LCF851974:LCF852007 LMB851974:LMB852007 LVX851974:LVX852007 MFT851974:MFT852007 MPP851974:MPP852007 MZL851974:MZL852007 NJH851974:NJH852007 NTD851974:NTD852007 OCZ851974:OCZ852007 OMV851974:OMV852007 OWR851974:OWR852007 PGN851974:PGN852007 PQJ851974:PQJ852007 QAF851974:QAF852007 QKB851974:QKB852007 QTX851974:QTX852007 RDT851974:RDT852007 RNP851974:RNP852007 RXL851974:RXL852007 SHH851974:SHH852007 SRD851974:SRD852007 TAZ851974:TAZ852007 TKV851974:TKV852007 TUR851974:TUR852007 UEN851974:UEN852007 UOJ851974:UOJ852007 UYF851974:UYF852007 VIB851974:VIB852007 VRX851974:VRX852007 WBT851974:WBT852007 WLP851974:WLP852007 WVL851974:WVL852007 T917510:T917543 IZ917510:IZ917543 SV917510:SV917543 ACR917510:ACR917543 AMN917510:AMN917543 AWJ917510:AWJ917543 BGF917510:BGF917543 BQB917510:BQB917543 BZX917510:BZX917543 CJT917510:CJT917543 CTP917510:CTP917543 DDL917510:DDL917543 DNH917510:DNH917543 DXD917510:DXD917543 EGZ917510:EGZ917543 EQV917510:EQV917543 FAR917510:FAR917543 FKN917510:FKN917543 FUJ917510:FUJ917543 GEF917510:GEF917543 GOB917510:GOB917543 GXX917510:GXX917543 HHT917510:HHT917543 HRP917510:HRP917543 IBL917510:IBL917543 ILH917510:ILH917543 IVD917510:IVD917543 JEZ917510:JEZ917543 JOV917510:JOV917543 JYR917510:JYR917543 KIN917510:KIN917543 KSJ917510:KSJ917543 LCF917510:LCF917543 LMB917510:LMB917543 LVX917510:LVX917543 MFT917510:MFT917543 MPP917510:MPP917543 MZL917510:MZL917543 NJH917510:NJH917543 NTD917510:NTD917543 OCZ917510:OCZ917543 OMV917510:OMV917543 OWR917510:OWR917543 PGN917510:PGN917543 PQJ917510:PQJ917543 QAF917510:QAF917543 QKB917510:QKB917543 QTX917510:QTX917543 RDT917510:RDT917543 RNP917510:RNP917543 RXL917510:RXL917543 SHH917510:SHH917543 SRD917510:SRD917543 TAZ917510:TAZ917543 TKV917510:TKV917543 TUR917510:TUR917543 UEN917510:UEN917543 UOJ917510:UOJ917543 UYF917510:UYF917543 VIB917510:VIB917543 VRX917510:VRX917543 WBT917510:WBT917543 WLP917510:WLP917543 WVL917510:WVL917543 T983046:T983079 IZ983046:IZ983079 SV983046:SV983079 ACR983046:ACR983079 AMN983046:AMN983079 AWJ983046:AWJ983079 BGF983046:BGF983079 BQB983046:BQB983079 BZX983046:BZX983079 CJT983046:CJT983079 CTP983046:CTP983079 DDL983046:DDL983079 DNH983046:DNH983079 DXD983046:DXD983079 EGZ983046:EGZ983079 EQV983046:EQV983079 FAR983046:FAR983079 FKN983046:FKN983079 FUJ983046:FUJ983079 GEF983046:GEF983079 GOB983046:GOB983079 GXX983046:GXX983079 HHT983046:HHT983079 HRP983046:HRP983079 IBL983046:IBL983079 ILH983046:ILH983079 IVD983046:IVD983079 JEZ983046:JEZ983079 JOV983046:JOV983079 JYR983046:JYR983079 KIN983046:KIN983079 KSJ983046:KSJ983079 LCF983046:LCF983079 LMB983046:LMB983079 LVX983046:LVX983079 MFT983046:MFT983079 MPP983046:MPP983079 MZL983046:MZL983079 NJH983046:NJH983079 NTD983046:NTD983079 OCZ983046:OCZ983079 OMV983046:OMV983079 OWR983046:OWR983079 PGN983046:PGN983079 PQJ983046:PQJ983079 QAF983046:QAF983079 QKB983046:QKB983079 QTX983046:QTX983079 RDT983046:RDT983079 RNP983046:RNP983079 RXL983046:RXL983079 SHH983046:SHH983079 SRD983046:SRD983079 TAZ983046:TAZ983079 TKV983046:TKV983079 TUR983046:TUR983079 UEN983046:UEN983079 UOJ983046:UOJ983079 UYF983046:UYF983079 VIB983046:VIB983079 VRX983046:VRX983079 WBT983046:WBT983079 WLP983046:WLP983079 WVL983046:WVL983079" xr:uid="{E08E3919-66E2-4194-B3BC-928992977A9D}"/>
    <dataValidation allowBlank="1" showInputMessage="1" showErrorMessage="1" prompt="A entrada de quantidades é feita na coluna AJ se acompanhamento por BM, ou na aba &quot;Memória de Cálculo/PLQ&quot; se acompanhamento por PLE." sqref="Q14 IW14 SS14 ACO14 AMK14 AWG14 BGC14 BPY14 BZU14 CJQ14 CTM14 DDI14 DNE14 DXA14 EGW14 EQS14 FAO14 FKK14 FUG14 GEC14 GNY14 GXU14 HHQ14 HRM14 IBI14 ILE14 IVA14 JEW14 JOS14 JYO14 KIK14 KSG14 LCC14 LLY14 LVU14 MFQ14 MPM14 MZI14 NJE14 NTA14 OCW14 OMS14 OWO14 PGK14 PQG14 QAC14 QJY14 QTU14 RDQ14 RNM14 RXI14 SHE14 SRA14 TAW14 TKS14 TUO14 UEK14 UOG14 UYC14 VHY14 VRU14 WBQ14 WLM14 WVI14 Q65540 IW65540 SS65540 ACO65540 AMK65540 AWG65540 BGC65540 BPY65540 BZU65540 CJQ65540 CTM65540 DDI65540 DNE65540 DXA65540 EGW65540 EQS65540 FAO65540 FKK65540 FUG65540 GEC65540 GNY65540 GXU65540 HHQ65540 HRM65540 IBI65540 ILE65540 IVA65540 JEW65540 JOS65540 JYO65540 KIK65540 KSG65540 LCC65540 LLY65540 LVU65540 MFQ65540 MPM65540 MZI65540 NJE65540 NTA65540 OCW65540 OMS65540 OWO65540 PGK65540 PQG65540 QAC65540 QJY65540 QTU65540 RDQ65540 RNM65540 RXI65540 SHE65540 SRA65540 TAW65540 TKS65540 TUO65540 UEK65540 UOG65540 UYC65540 VHY65540 VRU65540 WBQ65540 WLM65540 WVI65540 Q131076 IW131076 SS131076 ACO131076 AMK131076 AWG131076 BGC131076 BPY131076 BZU131076 CJQ131076 CTM131076 DDI131076 DNE131076 DXA131076 EGW131076 EQS131076 FAO131076 FKK131076 FUG131076 GEC131076 GNY131076 GXU131076 HHQ131076 HRM131076 IBI131076 ILE131076 IVA131076 JEW131076 JOS131076 JYO131076 KIK131076 KSG131076 LCC131076 LLY131076 LVU131076 MFQ131076 MPM131076 MZI131076 NJE131076 NTA131076 OCW131076 OMS131076 OWO131076 PGK131076 PQG131076 QAC131076 QJY131076 QTU131076 RDQ131076 RNM131076 RXI131076 SHE131076 SRA131076 TAW131076 TKS131076 TUO131076 UEK131076 UOG131076 UYC131076 VHY131076 VRU131076 WBQ131076 WLM131076 WVI131076 Q196612 IW196612 SS196612 ACO196612 AMK196612 AWG196612 BGC196612 BPY196612 BZU196612 CJQ196612 CTM196612 DDI196612 DNE196612 DXA196612 EGW196612 EQS196612 FAO196612 FKK196612 FUG196612 GEC196612 GNY196612 GXU196612 HHQ196612 HRM196612 IBI196612 ILE196612 IVA196612 JEW196612 JOS196612 JYO196612 KIK196612 KSG196612 LCC196612 LLY196612 LVU196612 MFQ196612 MPM196612 MZI196612 NJE196612 NTA196612 OCW196612 OMS196612 OWO196612 PGK196612 PQG196612 QAC196612 QJY196612 QTU196612 RDQ196612 RNM196612 RXI196612 SHE196612 SRA196612 TAW196612 TKS196612 TUO196612 UEK196612 UOG196612 UYC196612 VHY196612 VRU196612 WBQ196612 WLM196612 WVI196612 Q262148 IW262148 SS262148 ACO262148 AMK262148 AWG262148 BGC262148 BPY262148 BZU262148 CJQ262148 CTM262148 DDI262148 DNE262148 DXA262148 EGW262148 EQS262148 FAO262148 FKK262148 FUG262148 GEC262148 GNY262148 GXU262148 HHQ262148 HRM262148 IBI262148 ILE262148 IVA262148 JEW262148 JOS262148 JYO262148 KIK262148 KSG262148 LCC262148 LLY262148 LVU262148 MFQ262148 MPM262148 MZI262148 NJE262148 NTA262148 OCW262148 OMS262148 OWO262148 PGK262148 PQG262148 QAC262148 QJY262148 QTU262148 RDQ262148 RNM262148 RXI262148 SHE262148 SRA262148 TAW262148 TKS262148 TUO262148 UEK262148 UOG262148 UYC262148 VHY262148 VRU262148 WBQ262148 WLM262148 WVI262148 Q327684 IW327684 SS327684 ACO327684 AMK327684 AWG327684 BGC327684 BPY327684 BZU327684 CJQ327684 CTM327684 DDI327684 DNE327684 DXA327684 EGW327684 EQS327684 FAO327684 FKK327684 FUG327684 GEC327684 GNY327684 GXU327684 HHQ327684 HRM327684 IBI327684 ILE327684 IVA327684 JEW327684 JOS327684 JYO327684 KIK327684 KSG327684 LCC327684 LLY327684 LVU327684 MFQ327684 MPM327684 MZI327684 NJE327684 NTA327684 OCW327684 OMS327684 OWO327684 PGK327684 PQG327684 QAC327684 QJY327684 QTU327684 RDQ327684 RNM327684 RXI327684 SHE327684 SRA327684 TAW327684 TKS327684 TUO327684 UEK327684 UOG327684 UYC327684 VHY327684 VRU327684 WBQ327684 WLM327684 WVI327684 Q393220 IW393220 SS393220 ACO393220 AMK393220 AWG393220 BGC393220 BPY393220 BZU393220 CJQ393220 CTM393220 DDI393220 DNE393220 DXA393220 EGW393220 EQS393220 FAO393220 FKK393220 FUG393220 GEC393220 GNY393220 GXU393220 HHQ393220 HRM393220 IBI393220 ILE393220 IVA393220 JEW393220 JOS393220 JYO393220 KIK393220 KSG393220 LCC393220 LLY393220 LVU393220 MFQ393220 MPM393220 MZI393220 NJE393220 NTA393220 OCW393220 OMS393220 OWO393220 PGK393220 PQG393220 QAC393220 QJY393220 QTU393220 RDQ393220 RNM393220 RXI393220 SHE393220 SRA393220 TAW393220 TKS393220 TUO393220 UEK393220 UOG393220 UYC393220 VHY393220 VRU393220 WBQ393220 WLM393220 WVI393220 Q458756 IW458756 SS458756 ACO458756 AMK458756 AWG458756 BGC458756 BPY458756 BZU458756 CJQ458756 CTM458756 DDI458756 DNE458756 DXA458756 EGW458756 EQS458756 FAO458756 FKK458756 FUG458756 GEC458756 GNY458756 GXU458756 HHQ458756 HRM458756 IBI458756 ILE458756 IVA458756 JEW458756 JOS458756 JYO458756 KIK458756 KSG458756 LCC458756 LLY458756 LVU458756 MFQ458756 MPM458756 MZI458756 NJE458756 NTA458756 OCW458756 OMS458756 OWO458756 PGK458756 PQG458756 QAC458756 QJY458756 QTU458756 RDQ458756 RNM458756 RXI458756 SHE458756 SRA458756 TAW458756 TKS458756 TUO458756 UEK458756 UOG458756 UYC458756 VHY458756 VRU458756 WBQ458756 WLM458756 WVI458756 Q524292 IW524292 SS524292 ACO524292 AMK524292 AWG524292 BGC524292 BPY524292 BZU524292 CJQ524292 CTM524292 DDI524292 DNE524292 DXA524292 EGW524292 EQS524292 FAO524292 FKK524292 FUG524292 GEC524292 GNY524292 GXU524292 HHQ524292 HRM524292 IBI524292 ILE524292 IVA524292 JEW524292 JOS524292 JYO524292 KIK524292 KSG524292 LCC524292 LLY524292 LVU524292 MFQ524292 MPM524292 MZI524292 NJE524292 NTA524292 OCW524292 OMS524292 OWO524292 PGK524292 PQG524292 QAC524292 QJY524292 QTU524292 RDQ524292 RNM524292 RXI524292 SHE524292 SRA524292 TAW524292 TKS524292 TUO524292 UEK524292 UOG524292 UYC524292 VHY524292 VRU524292 WBQ524292 WLM524292 WVI524292 Q589828 IW589828 SS589828 ACO589828 AMK589828 AWG589828 BGC589828 BPY589828 BZU589828 CJQ589828 CTM589828 DDI589828 DNE589828 DXA589828 EGW589828 EQS589828 FAO589828 FKK589828 FUG589828 GEC589828 GNY589828 GXU589828 HHQ589828 HRM589828 IBI589828 ILE589828 IVA589828 JEW589828 JOS589828 JYO589828 KIK589828 KSG589828 LCC589828 LLY589828 LVU589828 MFQ589828 MPM589828 MZI589828 NJE589828 NTA589828 OCW589828 OMS589828 OWO589828 PGK589828 PQG589828 QAC589828 QJY589828 QTU589828 RDQ589828 RNM589828 RXI589828 SHE589828 SRA589828 TAW589828 TKS589828 TUO589828 UEK589828 UOG589828 UYC589828 VHY589828 VRU589828 WBQ589828 WLM589828 WVI589828 Q655364 IW655364 SS655364 ACO655364 AMK655364 AWG655364 BGC655364 BPY655364 BZU655364 CJQ655364 CTM655364 DDI655364 DNE655364 DXA655364 EGW655364 EQS655364 FAO655364 FKK655364 FUG655364 GEC655364 GNY655364 GXU655364 HHQ655364 HRM655364 IBI655364 ILE655364 IVA655364 JEW655364 JOS655364 JYO655364 KIK655364 KSG655364 LCC655364 LLY655364 LVU655364 MFQ655364 MPM655364 MZI655364 NJE655364 NTA655364 OCW655364 OMS655364 OWO655364 PGK655364 PQG655364 QAC655364 QJY655364 QTU655364 RDQ655364 RNM655364 RXI655364 SHE655364 SRA655364 TAW655364 TKS655364 TUO655364 UEK655364 UOG655364 UYC655364 VHY655364 VRU655364 WBQ655364 WLM655364 WVI655364 Q720900 IW720900 SS720900 ACO720900 AMK720900 AWG720900 BGC720900 BPY720900 BZU720900 CJQ720900 CTM720900 DDI720900 DNE720900 DXA720900 EGW720900 EQS720900 FAO720900 FKK720900 FUG720900 GEC720900 GNY720900 GXU720900 HHQ720900 HRM720900 IBI720900 ILE720900 IVA720900 JEW720900 JOS720900 JYO720900 KIK720900 KSG720900 LCC720900 LLY720900 LVU720900 MFQ720900 MPM720900 MZI720900 NJE720900 NTA720900 OCW720900 OMS720900 OWO720900 PGK720900 PQG720900 QAC720900 QJY720900 QTU720900 RDQ720900 RNM720900 RXI720900 SHE720900 SRA720900 TAW720900 TKS720900 TUO720900 UEK720900 UOG720900 UYC720900 VHY720900 VRU720900 WBQ720900 WLM720900 WVI720900 Q786436 IW786436 SS786436 ACO786436 AMK786436 AWG786436 BGC786436 BPY786436 BZU786436 CJQ786436 CTM786436 DDI786436 DNE786436 DXA786436 EGW786436 EQS786436 FAO786436 FKK786436 FUG786436 GEC786436 GNY786436 GXU786436 HHQ786436 HRM786436 IBI786436 ILE786436 IVA786436 JEW786436 JOS786436 JYO786436 KIK786436 KSG786436 LCC786436 LLY786436 LVU786436 MFQ786436 MPM786436 MZI786436 NJE786436 NTA786436 OCW786436 OMS786436 OWO786436 PGK786436 PQG786436 QAC786436 QJY786436 QTU786436 RDQ786436 RNM786436 RXI786436 SHE786436 SRA786436 TAW786436 TKS786436 TUO786436 UEK786436 UOG786436 UYC786436 VHY786436 VRU786436 WBQ786436 WLM786436 WVI786436 Q851972 IW851972 SS851972 ACO851972 AMK851972 AWG851972 BGC851972 BPY851972 BZU851972 CJQ851972 CTM851972 DDI851972 DNE851972 DXA851972 EGW851972 EQS851972 FAO851972 FKK851972 FUG851972 GEC851972 GNY851972 GXU851972 HHQ851972 HRM851972 IBI851972 ILE851972 IVA851972 JEW851972 JOS851972 JYO851972 KIK851972 KSG851972 LCC851972 LLY851972 LVU851972 MFQ851972 MPM851972 MZI851972 NJE851972 NTA851972 OCW851972 OMS851972 OWO851972 PGK851972 PQG851972 QAC851972 QJY851972 QTU851972 RDQ851972 RNM851972 RXI851972 SHE851972 SRA851972 TAW851972 TKS851972 TUO851972 UEK851972 UOG851972 UYC851972 VHY851972 VRU851972 WBQ851972 WLM851972 WVI851972 Q917508 IW917508 SS917508 ACO917508 AMK917508 AWG917508 BGC917508 BPY917508 BZU917508 CJQ917508 CTM917508 DDI917508 DNE917508 DXA917508 EGW917508 EQS917508 FAO917508 FKK917508 FUG917508 GEC917508 GNY917508 GXU917508 HHQ917508 HRM917508 IBI917508 ILE917508 IVA917508 JEW917508 JOS917508 JYO917508 KIK917508 KSG917508 LCC917508 LLY917508 LVU917508 MFQ917508 MPM917508 MZI917508 NJE917508 NTA917508 OCW917508 OMS917508 OWO917508 PGK917508 PQG917508 QAC917508 QJY917508 QTU917508 RDQ917508 RNM917508 RXI917508 SHE917508 SRA917508 TAW917508 TKS917508 TUO917508 UEK917508 UOG917508 UYC917508 VHY917508 VRU917508 WBQ917508 WLM917508 WVI917508 Q983044 IW983044 SS983044 ACO983044 AMK983044 AWG983044 BGC983044 BPY983044 BZU983044 CJQ983044 CTM983044 DDI983044 DNE983044 DXA983044 EGW983044 EQS983044 FAO983044 FKK983044 FUG983044 GEC983044 GNY983044 GXU983044 HHQ983044 HRM983044 IBI983044 ILE983044 IVA983044 JEW983044 JOS983044 JYO983044 KIK983044 KSG983044 LCC983044 LLY983044 LVU983044 MFQ983044 MPM983044 MZI983044 NJE983044 NTA983044 OCW983044 OMS983044 OWO983044 PGK983044 PQG983044 QAC983044 QJY983044 QTU983044 RDQ983044 RNM983044 RXI983044 SHE983044 SRA983044 TAW983044 TKS983044 TUO983044 UEK983044 UOG983044 UYC983044 VHY983044 VRU983044 WBQ983044 WLM983044 WVI983044 Q16:Q49 IW16:IW49 SS16:SS49 ACO16:ACO49 AMK16:AMK49 AWG16:AWG49 BGC16:BGC49 BPY16:BPY49 BZU16:BZU49 CJQ16:CJQ49 CTM16:CTM49 DDI16:DDI49 DNE16:DNE49 DXA16:DXA49 EGW16:EGW49 EQS16:EQS49 FAO16:FAO49 FKK16:FKK49 FUG16:FUG49 GEC16:GEC49 GNY16:GNY49 GXU16:GXU49 HHQ16:HHQ49 HRM16:HRM49 IBI16:IBI49 ILE16:ILE49 IVA16:IVA49 JEW16:JEW49 JOS16:JOS49 JYO16:JYO49 KIK16:KIK49 KSG16:KSG49 LCC16:LCC49 LLY16:LLY49 LVU16:LVU49 MFQ16:MFQ49 MPM16:MPM49 MZI16:MZI49 NJE16:NJE49 NTA16:NTA49 OCW16:OCW49 OMS16:OMS49 OWO16:OWO49 PGK16:PGK49 PQG16:PQG49 QAC16:QAC49 QJY16:QJY49 QTU16:QTU49 RDQ16:RDQ49 RNM16:RNM49 RXI16:RXI49 SHE16:SHE49 SRA16:SRA49 TAW16:TAW49 TKS16:TKS49 TUO16:TUO49 UEK16:UEK49 UOG16:UOG49 UYC16:UYC49 VHY16:VHY49 VRU16:VRU49 WBQ16:WBQ49 WLM16:WLM49 WVI16:WVI49 Q65542:Q65575 IW65542:IW65575 SS65542:SS65575 ACO65542:ACO65575 AMK65542:AMK65575 AWG65542:AWG65575 BGC65542:BGC65575 BPY65542:BPY65575 BZU65542:BZU65575 CJQ65542:CJQ65575 CTM65542:CTM65575 DDI65542:DDI65575 DNE65542:DNE65575 DXA65542:DXA65575 EGW65542:EGW65575 EQS65542:EQS65575 FAO65542:FAO65575 FKK65542:FKK65575 FUG65542:FUG65575 GEC65542:GEC65575 GNY65542:GNY65575 GXU65542:GXU65575 HHQ65542:HHQ65575 HRM65542:HRM65575 IBI65542:IBI65575 ILE65542:ILE65575 IVA65542:IVA65575 JEW65542:JEW65575 JOS65542:JOS65575 JYO65542:JYO65575 KIK65542:KIK65575 KSG65542:KSG65575 LCC65542:LCC65575 LLY65542:LLY65575 LVU65542:LVU65575 MFQ65542:MFQ65575 MPM65542:MPM65575 MZI65542:MZI65575 NJE65542:NJE65575 NTA65542:NTA65575 OCW65542:OCW65575 OMS65542:OMS65575 OWO65542:OWO65575 PGK65542:PGK65575 PQG65542:PQG65575 QAC65542:QAC65575 QJY65542:QJY65575 QTU65542:QTU65575 RDQ65542:RDQ65575 RNM65542:RNM65575 RXI65542:RXI65575 SHE65542:SHE65575 SRA65542:SRA65575 TAW65542:TAW65575 TKS65542:TKS65575 TUO65542:TUO65575 UEK65542:UEK65575 UOG65542:UOG65575 UYC65542:UYC65575 VHY65542:VHY65575 VRU65542:VRU65575 WBQ65542:WBQ65575 WLM65542:WLM65575 WVI65542:WVI65575 Q131078:Q131111 IW131078:IW131111 SS131078:SS131111 ACO131078:ACO131111 AMK131078:AMK131111 AWG131078:AWG131111 BGC131078:BGC131111 BPY131078:BPY131111 BZU131078:BZU131111 CJQ131078:CJQ131111 CTM131078:CTM131111 DDI131078:DDI131111 DNE131078:DNE131111 DXA131078:DXA131111 EGW131078:EGW131111 EQS131078:EQS131111 FAO131078:FAO131111 FKK131078:FKK131111 FUG131078:FUG131111 GEC131078:GEC131111 GNY131078:GNY131111 GXU131078:GXU131111 HHQ131078:HHQ131111 HRM131078:HRM131111 IBI131078:IBI131111 ILE131078:ILE131111 IVA131078:IVA131111 JEW131078:JEW131111 JOS131078:JOS131111 JYO131078:JYO131111 KIK131078:KIK131111 KSG131078:KSG131111 LCC131078:LCC131111 LLY131078:LLY131111 LVU131078:LVU131111 MFQ131078:MFQ131111 MPM131078:MPM131111 MZI131078:MZI131111 NJE131078:NJE131111 NTA131078:NTA131111 OCW131078:OCW131111 OMS131078:OMS131111 OWO131078:OWO131111 PGK131078:PGK131111 PQG131078:PQG131111 QAC131078:QAC131111 QJY131078:QJY131111 QTU131078:QTU131111 RDQ131078:RDQ131111 RNM131078:RNM131111 RXI131078:RXI131111 SHE131078:SHE131111 SRA131078:SRA131111 TAW131078:TAW131111 TKS131078:TKS131111 TUO131078:TUO131111 UEK131078:UEK131111 UOG131078:UOG131111 UYC131078:UYC131111 VHY131078:VHY131111 VRU131078:VRU131111 WBQ131078:WBQ131111 WLM131078:WLM131111 WVI131078:WVI131111 Q196614:Q196647 IW196614:IW196647 SS196614:SS196647 ACO196614:ACO196647 AMK196614:AMK196647 AWG196614:AWG196647 BGC196614:BGC196647 BPY196614:BPY196647 BZU196614:BZU196647 CJQ196614:CJQ196647 CTM196614:CTM196647 DDI196614:DDI196647 DNE196614:DNE196647 DXA196614:DXA196647 EGW196614:EGW196647 EQS196614:EQS196647 FAO196614:FAO196647 FKK196614:FKK196647 FUG196614:FUG196647 GEC196614:GEC196647 GNY196614:GNY196647 GXU196614:GXU196647 HHQ196614:HHQ196647 HRM196614:HRM196647 IBI196614:IBI196647 ILE196614:ILE196647 IVA196614:IVA196647 JEW196614:JEW196647 JOS196614:JOS196647 JYO196614:JYO196647 KIK196614:KIK196647 KSG196614:KSG196647 LCC196614:LCC196647 LLY196614:LLY196647 LVU196614:LVU196647 MFQ196614:MFQ196647 MPM196614:MPM196647 MZI196614:MZI196647 NJE196614:NJE196647 NTA196614:NTA196647 OCW196614:OCW196647 OMS196614:OMS196647 OWO196614:OWO196647 PGK196614:PGK196647 PQG196614:PQG196647 QAC196614:QAC196647 QJY196614:QJY196647 QTU196614:QTU196647 RDQ196614:RDQ196647 RNM196614:RNM196647 RXI196614:RXI196647 SHE196614:SHE196647 SRA196614:SRA196647 TAW196614:TAW196647 TKS196614:TKS196647 TUO196614:TUO196647 UEK196614:UEK196647 UOG196614:UOG196647 UYC196614:UYC196647 VHY196614:VHY196647 VRU196614:VRU196647 WBQ196614:WBQ196647 WLM196614:WLM196647 WVI196614:WVI196647 Q262150:Q262183 IW262150:IW262183 SS262150:SS262183 ACO262150:ACO262183 AMK262150:AMK262183 AWG262150:AWG262183 BGC262150:BGC262183 BPY262150:BPY262183 BZU262150:BZU262183 CJQ262150:CJQ262183 CTM262150:CTM262183 DDI262150:DDI262183 DNE262150:DNE262183 DXA262150:DXA262183 EGW262150:EGW262183 EQS262150:EQS262183 FAO262150:FAO262183 FKK262150:FKK262183 FUG262150:FUG262183 GEC262150:GEC262183 GNY262150:GNY262183 GXU262150:GXU262183 HHQ262150:HHQ262183 HRM262150:HRM262183 IBI262150:IBI262183 ILE262150:ILE262183 IVA262150:IVA262183 JEW262150:JEW262183 JOS262150:JOS262183 JYO262150:JYO262183 KIK262150:KIK262183 KSG262150:KSG262183 LCC262150:LCC262183 LLY262150:LLY262183 LVU262150:LVU262183 MFQ262150:MFQ262183 MPM262150:MPM262183 MZI262150:MZI262183 NJE262150:NJE262183 NTA262150:NTA262183 OCW262150:OCW262183 OMS262150:OMS262183 OWO262150:OWO262183 PGK262150:PGK262183 PQG262150:PQG262183 QAC262150:QAC262183 QJY262150:QJY262183 QTU262150:QTU262183 RDQ262150:RDQ262183 RNM262150:RNM262183 RXI262150:RXI262183 SHE262150:SHE262183 SRA262150:SRA262183 TAW262150:TAW262183 TKS262150:TKS262183 TUO262150:TUO262183 UEK262150:UEK262183 UOG262150:UOG262183 UYC262150:UYC262183 VHY262150:VHY262183 VRU262150:VRU262183 WBQ262150:WBQ262183 WLM262150:WLM262183 WVI262150:WVI262183 Q327686:Q327719 IW327686:IW327719 SS327686:SS327719 ACO327686:ACO327719 AMK327686:AMK327719 AWG327686:AWG327719 BGC327686:BGC327719 BPY327686:BPY327719 BZU327686:BZU327719 CJQ327686:CJQ327719 CTM327686:CTM327719 DDI327686:DDI327719 DNE327686:DNE327719 DXA327686:DXA327719 EGW327686:EGW327719 EQS327686:EQS327719 FAO327686:FAO327719 FKK327686:FKK327719 FUG327686:FUG327719 GEC327686:GEC327719 GNY327686:GNY327719 GXU327686:GXU327719 HHQ327686:HHQ327719 HRM327686:HRM327719 IBI327686:IBI327719 ILE327686:ILE327719 IVA327686:IVA327719 JEW327686:JEW327719 JOS327686:JOS327719 JYO327686:JYO327719 KIK327686:KIK327719 KSG327686:KSG327719 LCC327686:LCC327719 LLY327686:LLY327719 LVU327686:LVU327719 MFQ327686:MFQ327719 MPM327686:MPM327719 MZI327686:MZI327719 NJE327686:NJE327719 NTA327686:NTA327719 OCW327686:OCW327719 OMS327686:OMS327719 OWO327686:OWO327719 PGK327686:PGK327719 PQG327686:PQG327719 QAC327686:QAC327719 QJY327686:QJY327719 QTU327686:QTU327719 RDQ327686:RDQ327719 RNM327686:RNM327719 RXI327686:RXI327719 SHE327686:SHE327719 SRA327686:SRA327719 TAW327686:TAW327719 TKS327686:TKS327719 TUO327686:TUO327719 UEK327686:UEK327719 UOG327686:UOG327719 UYC327686:UYC327719 VHY327686:VHY327719 VRU327686:VRU327719 WBQ327686:WBQ327719 WLM327686:WLM327719 WVI327686:WVI327719 Q393222:Q393255 IW393222:IW393255 SS393222:SS393255 ACO393222:ACO393255 AMK393222:AMK393255 AWG393222:AWG393255 BGC393222:BGC393255 BPY393222:BPY393255 BZU393222:BZU393255 CJQ393222:CJQ393255 CTM393222:CTM393255 DDI393222:DDI393255 DNE393222:DNE393255 DXA393222:DXA393255 EGW393222:EGW393255 EQS393222:EQS393255 FAO393222:FAO393255 FKK393222:FKK393255 FUG393222:FUG393255 GEC393222:GEC393255 GNY393222:GNY393255 GXU393222:GXU393255 HHQ393222:HHQ393255 HRM393222:HRM393255 IBI393222:IBI393255 ILE393222:ILE393255 IVA393222:IVA393255 JEW393222:JEW393255 JOS393222:JOS393255 JYO393222:JYO393255 KIK393222:KIK393255 KSG393222:KSG393255 LCC393222:LCC393255 LLY393222:LLY393255 LVU393222:LVU393255 MFQ393222:MFQ393255 MPM393222:MPM393255 MZI393222:MZI393255 NJE393222:NJE393255 NTA393222:NTA393255 OCW393222:OCW393255 OMS393222:OMS393255 OWO393222:OWO393255 PGK393222:PGK393255 PQG393222:PQG393255 QAC393222:QAC393255 QJY393222:QJY393255 QTU393222:QTU393255 RDQ393222:RDQ393255 RNM393222:RNM393255 RXI393222:RXI393255 SHE393222:SHE393255 SRA393222:SRA393255 TAW393222:TAW393255 TKS393222:TKS393255 TUO393222:TUO393255 UEK393222:UEK393255 UOG393222:UOG393255 UYC393222:UYC393255 VHY393222:VHY393255 VRU393222:VRU393255 WBQ393222:WBQ393255 WLM393222:WLM393255 WVI393222:WVI393255 Q458758:Q458791 IW458758:IW458791 SS458758:SS458791 ACO458758:ACO458791 AMK458758:AMK458791 AWG458758:AWG458791 BGC458758:BGC458791 BPY458758:BPY458791 BZU458758:BZU458791 CJQ458758:CJQ458791 CTM458758:CTM458791 DDI458758:DDI458791 DNE458758:DNE458791 DXA458758:DXA458791 EGW458758:EGW458791 EQS458758:EQS458791 FAO458758:FAO458791 FKK458758:FKK458791 FUG458758:FUG458791 GEC458758:GEC458791 GNY458758:GNY458791 GXU458758:GXU458791 HHQ458758:HHQ458791 HRM458758:HRM458791 IBI458758:IBI458791 ILE458758:ILE458791 IVA458758:IVA458791 JEW458758:JEW458791 JOS458758:JOS458791 JYO458758:JYO458791 KIK458758:KIK458791 KSG458758:KSG458791 LCC458758:LCC458791 LLY458758:LLY458791 LVU458758:LVU458791 MFQ458758:MFQ458791 MPM458758:MPM458791 MZI458758:MZI458791 NJE458758:NJE458791 NTA458758:NTA458791 OCW458758:OCW458791 OMS458758:OMS458791 OWO458758:OWO458791 PGK458758:PGK458791 PQG458758:PQG458791 QAC458758:QAC458791 QJY458758:QJY458791 QTU458758:QTU458791 RDQ458758:RDQ458791 RNM458758:RNM458791 RXI458758:RXI458791 SHE458758:SHE458791 SRA458758:SRA458791 TAW458758:TAW458791 TKS458758:TKS458791 TUO458758:TUO458791 UEK458758:UEK458791 UOG458758:UOG458791 UYC458758:UYC458791 VHY458758:VHY458791 VRU458758:VRU458791 WBQ458758:WBQ458791 WLM458758:WLM458791 WVI458758:WVI458791 Q524294:Q524327 IW524294:IW524327 SS524294:SS524327 ACO524294:ACO524327 AMK524294:AMK524327 AWG524294:AWG524327 BGC524294:BGC524327 BPY524294:BPY524327 BZU524294:BZU524327 CJQ524294:CJQ524327 CTM524294:CTM524327 DDI524294:DDI524327 DNE524294:DNE524327 DXA524294:DXA524327 EGW524294:EGW524327 EQS524294:EQS524327 FAO524294:FAO524327 FKK524294:FKK524327 FUG524294:FUG524327 GEC524294:GEC524327 GNY524294:GNY524327 GXU524294:GXU524327 HHQ524294:HHQ524327 HRM524294:HRM524327 IBI524294:IBI524327 ILE524294:ILE524327 IVA524294:IVA524327 JEW524294:JEW524327 JOS524294:JOS524327 JYO524294:JYO524327 KIK524294:KIK524327 KSG524294:KSG524327 LCC524294:LCC524327 LLY524294:LLY524327 LVU524294:LVU524327 MFQ524294:MFQ524327 MPM524294:MPM524327 MZI524294:MZI524327 NJE524294:NJE524327 NTA524294:NTA524327 OCW524294:OCW524327 OMS524294:OMS524327 OWO524294:OWO524327 PGK524294:PGK524327 PQG524294:PQG524327 QAC524294:QAC524327 QJY524294:QJY524327 QTU524294:QTU524327 RDQ524294:RDQ524327 RNM524294:RNM524327 RXI524294:RXI524327 SHE524294:SHE524327 SRA524294:SRA524327 TAW524294:TAW524327 TKS524294:TKS524327 TUO524294:TUO524327 UEK524294:UEK524327 UOG524294:UOG524327 UYC524294:UYC524327 VHY524294:VHY524327 VRU524294:VRU524327 WBQ524294:WBQ524327 WLM524294:WLM524327 WVI524294:WVI524327 Q589830:Q589863 IW589830:IW589863 SS589830:SS589863 ACO589830:ACO589863 AMK589830:AMK589863 AWG589830:AWG589863 BGC589830:BGC589863 BPY589830:BPY589863 BZU589830:BZU589863 CJQ589830:CJQ589863 CTM589830:CTM589863 DDI589830:DDI589863 DNE589830:DNE589863 DXA589830:DXA589863 EGW589830:EGW589863 EQS589830:EQS589863 FAO589830:FAO589863 FKK589830:FKK589863 FUG589830:FUG589863 GEC589830:GEC589863 GNY589830:GNY589863 GXU589830:GXU589863 HHQ589830:HHQ589863 HRM589830:HRM589863 IBI589830:IBI589863 ILE589830:ILE589863 IVA589830:IVA589863 JEW589830:JEW589863 JOS589830:JOS589863 JYO589830:JYO589863 KIK589830:KIK589863 KSG589830:KSG589863 LCC589830:LCC589863 LLY589830:LLY589863 LVU589830:LVU589863 MFQ589830:MFQ589863 MPM589830:MPM589863 MZI589830:MZI589863 NJE589830:NJE589863 NTA589830:NTA589863 OCW589830:OCW589863 OMS589830:OMS589863 OWO589830:OWO589863 PGK589830:PGK589863 PQG589830:PQG589863 QAC589830:QAC589863 QJY589830:QJY589863 QTU589830:QTU589863 RDQ589830:RDQ589863 RNM589830:RNM589863 RXI589830:RXI589863 SHE589830:SHE589863 SRA589830:SRA589863 TAW589830:TAW589863 TKS589830:TKS589863 TUO589830:TUO589863 UEK589830:UEK589863 UOG589830:UOG589863 UYC589830:UYC589863 VHY589830:VHY589863 VRU589830:VRU589863 WBQ589830:WBQ589863 WLM589830:WLM589863 WVI589830:WVI589863 Q655366:Q655399 IW655366:IW655399 SS655366:SS655399 ACO655366:ACO655399 AMK655366:AMK655399 AWG655366:AWG655399 BGC655366:BGC655399 BPY655366:BPY655399 BZU655366:BZU655399 CJQ655366:CJQ655399 CTM655366:CTM655399 DDI655366:DDI655399 DNE655366:DNE655399 DXA655366:DXA655399 EGW655366:EGW655399 EQS655366:EQS655399 FAO655366:FAO655399 FKK655366:FKK655399 FUG655366:FUG655399 GEC655366:GEC655399 GNY655366:GNY655399 GXU655366:GXU655399 HHQ655366:HHQ655399 HRM655366:HRM655399 IBI655366:IBI655399 ILE655366:ILE655399 IVA655366:IVA655399 JEW655366:JEW655399 JOS655366:JOS655399 JYO655366:JYO655399 KIK655366:KIK655399 KSG655366:KSG655399 LCC655366:LCC655399 LLY655366:LLY655399 LVU655366:LVU655399 MFQ655366:MFQ655399 MPM655366:MPM655399 MZI655366:MZI655399 NJE655366:NJE655399 NTA655366:NTA655399 OCW655366:OCW655399 OMS655366:OMS655399 OWO655366:OWO655399 PGK655366:PGK655399 PQG655366:PQG655399 QAC655366:QAC655399 QJY655366:QJY655399 QTU655366:QTU655399 RDQ655366:RDQ655399 RNM655366:RNM655399 RXI655366:RXI655399 SHE655366:SHE655399 SRA655366:SRA655399 TAW655366:TAW655399 TKS655366:TKS655399 TUO655366:TUO655399 UEK655366:UEK655399 UOG655366:UOG655399 UYC655366:UYC655399 VHY655366:VHY655399 VRU655366:VRU655399 WBQ655366:WBQ655399 WLM655366:WLM655399 WVI655366:WVI655399 Q720902:Q720935 IW720902:IW720935 SS720902:SS720935 ACO720902:ACO720935 AMK720902:AMK720935 AWG720902:AWG720935 BGC720902:BGC720935 BPY720902:BPY720935 BZU720902:BZU720935 CJQ720902:CJQ720935 CTM720902:CTM720935 DDI720902:DDI720935 DNE720902:DNE720935 DXA720902:DXA720935 EGW720902:EGW720935 EQS720902:EQS720935 FAO720902:FAO720935 FKK720902:FKK720935 FUG720902:FUG720935 GEC720902:GEC720935 GNY720902:GNY720935 GXU720902:GXU720935 HHQ720902:HHQ720935 HRM720902:HRM720935 IBI720902:IBI720935 ILE720902:ILE720935 IVA720902:IVA720935 JEW720902:JEW720935 JOS720902:JOS720935 JYO720902:JYO720935 KIK720902:KIK720935 KSG720902:KSG720935 LCC720902:LCC720935 LLY720902:LLY720935 LVU720902:LVU720935 MFQ720902:MFQ720935 MPM720902:MPM720935 MZI720902:MZI720935 NJE720902:NJE720935 NTA720902:NTA720935 OCW720902:OCW720935 OMS720902:OMS720935 OWO720902:OWO720935 PGK720902:PGK720935 PQG720902:PQG720935 QAC720902:QAC720935 QJY720902:QJY720935 QTU720902:QTU720935 RDQ720902:RDQ720935 RNM720902:RNM720935 RXI720902:RXI720935 SHE720902:SHE720935 SRA720902:SRA720935 TAW720902:TAW720935 TKS720902:TKS720935 TUO720902:TUO720935 UEK720902:UEK720935 UOG720902:UOG720935 UYC720902:UYC720935 VHY720902:VHY720935 VRU720902:VRU720935 WBQ720902:WBQ720935 WLM720902:WLM720935 WVI720902:WVI720935 Q786438:Q786471 IW786438:IW786471 SS786438:SS786471 ACO786438:ACO786471 AMK786438:AMK786471 AWG786438:AWG786471 BGC786438:BGC786471 BPY786438:BPY786471 BZU786438:BZU786471 CJQ786438:CJQ786471 CTM786438:CTM786471 DDI786438:DDI786471 DNE786438:DNE786471 DXA786438:DXA786471 EGW786438:EGW786471 EQS786438:EQS786471 FAO786438:FAO786471 FKK786438:FKK786471 FUG786438:FUG786471 GEC786438:GEC786471 GNY786438:GNY786471 GXU786438:GXU786471 HHQ786438:HHQ786471 HRM786438:HRM786471 IBI786438:IBI786471 ILE786438:ILE786471 IVA786438:IVA786471 JEW786438:JEW786471 JOS786438:JOS786471 JYO786438:JYO786471 KIK786438:KIK786471 KSG786438:KSG786471 LCC786438:LCC786471 LLY786438:LLY786471 LVU786438:LVU786471 MFQ786438:MFQ786471 MPM786438:MPM786471 MZI786438:MZI786471 NJE786438:NJE786471 NTA786438:NTA786471 OCW786438:OCW786471 OMS786438:OMS786471 OWO786438:OWO786471 PGK786438:PGK786471 PQG786438:PQG786471 QAC786438:QAC786471 QJY786438:QJY786471 QTU786438:QTU786471 RDQ786438:RDQ786471 RNM786438:RNM786471 RXI786438:RXI786471 SHE786438:SHE786471 SRA786438:SRA786471 TAW786438:TAW786471 TKS786438:TKS786471 TUO786438:TUO786471 UEK786438:UEK786471 UOG786438:UOG786471 UYC786438:UYC786471 VHY786438:VHY786471 VRU786438:VRU786471 WBQ786438:WBQ786471 WLM786438:WLM786471 WVI786438:WVI786471 Q851974:Q852007 IW851974:IW852007 SS851974:SS852007 ACO851974:ACO852007 AMK851974:AMK852007 AWG851974:AWG852007 BGC851974:BGC852007 BPY851974:BPY852007 BZU851974:BZU852007 CJQ851974:CJQ852007 CTM851974:CTM852007 DDI851974:DDI852007 DNE851974:DNE852007 DXA851974:DXA852007 EGW851974:EGW852007 EQS851974:EQS852007 FAO851974:FAO852007 FKK851974:FKK852007 FUG851974:FUG852007 GEC851974:GEC852007 GNY851974:GNY852007 GXU851974:GXU852007 HHQ851974:HHQ852007 HRM851974:HRM852007 IBI851974:IBI852007 ILE851974:ILE852007 IVA851974:IVA852007 JEW851974:JEW852007 JOS851974:JOS852007 JYO851974:JYO852007 KIK851974:KIK852007 KSG851974:KSG852007 LCC851974:LCC852007 LLY851974:LLY852007 LVU851974:LVU852007 MFQ851974:MFQ852007 MPM851974:MPM852007 MZI851974:MZI852007 NJE851974:NJE852007 NTA851974:NTA852007 OCW851974:OCW852007 OMS851974:OMS852007 OWO851974:OWO852007 PGK851974:PGK852007 PQG851974:PQG852007 QAC851974:QAC852007 QJY851974:QJY852007 QTU851974:QTU852007 RDQ851974:RDQ852007 RNM851974:RNM852007 RXI851974:RXI852007 SHE851974:SHE852007 SRA851974:SRA852007 TAW851974:TAW852007 TKS851974:TKS852007 TUO851974:TUO852007 UEK851974:UEK852007 UOG851974:UOG852007 UYC851974:UYC852007 VHY851974:VHY852007 VRU851974:VRU852007 WBQ851974:WBQ852007 WLM851974:WLM852007 WVI851974:WVI852007 Q917510:Q917543 IW917510:IW917543 SS917510:SS917543 ACO917510:ACO917543 AMK917510:AMK917543 AWG917510:AWG917543 BGC917510:BGC917543 BPY917510:BPY917543 BZU917510:BZU917543 CJQ917510:CJQ917543 CTM917510:CTM917543 DDI917510:DDI917543 DNE917510:DNE917543 DXA917510:DXA917543 EGW917510:EGW917543 EQS917510:EQS917543 FAO917510:FAO917543 FKK917510:FKK917543 FUG917510:FUG917543 GEC917510:GEC917543 GNY917510:GNY917543 GXU917510:GXU917543 HHQ917510:HHQ917543 HRM917510:HRM917543 IBI917510:IBI917543 ILE917510:ILE917543 IVA917510:IVA917543 JEW917510:JEW917543 JOS917510:JOS917543 JYO917510:JYO917543 KIK917510:KIK917543 KSG917510:KSG917543 LCC917510:LCC917543 LLY917510:LLY917543 LVU917510:LVU917543 MFQ917510:MFQ917543 MPM917510:MPM917543 MZI917510:MZI917543 NJE917510:NJE917543 NTA917510:NTA917543 OCW917510:OCW917543 OMS917510:OMS917543 OWO917510:OWO917543 PGK917510:PGK917543 PQG917510:PQG917543 QAC917510:QAC917543 QJY917510:QJY917543 QTU917510:QTU917543 RDQ917510:RDQ917543 RNM917510:RNM917543 RXI917510:RXI917543 SHE917510:SHE917543 SRA917510:SRA917543 TAW917510:TAW917543 TKS917510:TKS917543 TUO917510:TUO917543 UEK917510:UEK917543 UOG917510:UOG917543 UYC917510:UYC917543 VHY917510:VHY917543 VRU917510:VRU917543 WBQ917510:WBQ917543 WLM917510:WLM917543 WVI917510:WVI917543 Q983046:Q983079 IW983046:IW983079 SS983046:SS983079 ACO983046:ACO983079 AMK983046:AMK983079 AWG983046:AWG983079 BGC983046:BGC983079 BPY983046:BPY983079 BZU983046:BZU983079 CJQ983046:CJQ983079 CTM983046:CTM983079 DDI983046:DDI983079 DNE983046:DNE983079 DXA983046:DXA983079 EGW983046:EGW983079 EQS983046:EQS983079 FAO983046:FAO983079 FKK983046:FKK983079 FUG983046:FUG983079 GEC983046:GEC983079 GNY983046:GNY983079 GXU983046:GXU983079 HHQ983046:HHQ983079 HRM983046:HRM983079 IBI983046:IBI983079 ILE983046:ILE983079 IVA983046:IVA983079 JEW983046:JEW983079 JOS983046:JOS983079 JYO983046:JYO983079 KIK983046:KIK983079 KSG983046:KSG983079 LCC983046:LCC983079 LLY983046:LLY983079 LVU983046:LVU983079 MFQ983046:MFQ983079 MPM983046:MPM983079 MZI983046:MZI983079 NJE983046:NJE983079 NTA983046:NTA983079 OCW983046:OCW983079 OMS983046:OMS983079 OWO983046:OWO983079 PGK983046:PGK983079 PQG983046:PQG983079 QAC983046:QAC983079 QJY983046:QJY983079 QTU983046:QTU983079 RDQ983046:RDQ983079 RNM983046:RNM983079 RXI983046:RXI983079 SHE983046:SHE983079 SRA983046:SRA983079 TAW983046:TAW983079 TKS983046:TKS983079 TUO983046:TUO983079 UEK983046:UEK983079 UOG983046:UOG983079 UYC983046:UYC983079 VHY983046:VHY983079 VRU983046:VRU983079 WBQ983046:WBQ983079 WLM983046:WLM983079 WVI983046:WVI983079" xr:uid="{0529C6DA-5B09-48CF-8696-294C7A7ECF90}"/>
    <dataValidation type="list" showErrorMessage="1" errorTitle="Erro de Entrada" error="Selecione somente os itens da lista." promptTitle="Nível:" prompt="Selecione na lista o nível de itemização da Planilha." sqref="IP14 SL14 ACH14 AMD14 AVZ14 BFV14 BPR14 BZN14 CJJ14 CTF14 DDB14 DMX14 DWT14 EGP14 EQL14 FAH14 FKD14 FTZ14 GDV14 GNR14 GXN14 HHJ14 HRF14 IBB14 IKX14 IUT14 JEP14 JOL14 JYH14 KID14 KRZ14 LBV14 LLR14 LVN14 MFJ14 MPF14 MZB14 NIX14 NST14 OCP14 OML14 OWH14 PGD14 PPZ14 PZV14 QJR14 QTN14 RDJ14 RNF14 RXB14 SGX14 SQT14 TAP14 TKL14 TUH14 UED14 UNZ14 UXV14 VHR14 VRN14 WBJ14 WLF14 WVB14 IP65540 SL65540 ACH65540 AMD65540 AVZ65540 BFV65540 BPR65540 BZN65540 CJJ65540 CTF65540 DDB65540 DMX65540 DWT65540 EGP65540 EQL65540 FAH65540 FKD65540 FTZ65540 GDV65540 GNR65540 GXN65540 HHJ65540 HRF65540 IBB65540 IKX65540 IUT65540 JEP65540 JOL65540 JYH65540 KID65540 KRZ65540 LBV65540 LLR65540 LVN65540 MFJ65540 MPF65540 MZB65540 NIX65540 NST65540 OCP65540 OML65540 OWH65540 PGD65540 PPZ65540 PZV65540 QJR65540 QTN65540 RDJ65540 RNF65540 RXB65540 SGX65540 SQT65540 TAP65540 TKL65540 TUH65540 UED65540 UNZ65540 UXV65540 VHR65540 VRN65540 WBJ65540 WLF65540 WVB65540 IP131076 SL131076 ACH131076 AMD131076 AVZ131076 BFV131076 BPR131076 BZN131076 CJJ131076 CTF131076 DDB131076 DMX131076 DWT131076 EGP131076 EQL131076 FAH131076 FKD131076 FTZ131076 GDV131076 GNR131076 GXN131076 HHJ131076 HRF131076 IBB131076 IKX131076 IUT131076 JEP131076 JOL131076 JYH131076 KID131076 KRZ131076 LBV131076 LLR131076 LVN131076 MFJ131076 MPF131076 MZB131076 NIX131076 NST131076 OCP131076 OML131076 OWH131076 PGD131076 PPZ131076 PZV131076 QJR131076 QTN131076 RDJ131076 RNF131076 RXB131076 SGX131076 SQT131076 TAP131076 TKL131076 TUH131076 UED131076 UNZ131076 UXV131076 VHR131076 VRN131076 WBJ131076 WLF131076 WVB131076 IP196612 SL196612 ACH196612 AMD196612 AVZ196612 BFV196612 BPR196612 BZN196612 CJJ196612 CTF196612 DDB196612 DMX196612 DWT196612 EGP196612 EQL196612 FAH196612 FKD196612 FTZ196612 GDV196612 GNR196612 GXN196612 HHJ196612 HRF196612 IBB196612 IKX196612 IUT196612 JEP196612 JOL196612 JYH196612 KID196612 KRZ196612 LBV196612 LLR196612 LVN196612 MFJ196612 MPF196612 MZB196612 NIX196612 NST196612 OCP196612 OML196612 OWH196612 PGD196612 PPZ196612 PZV196612 QJR196612 QTN196612 RDJ196612 RNF196612 RXB196612 SGX196612 SQT196612 TAP196612 TKL196612 TUH196612 UED196612 UNZ196612 UXV196612 VHR196612 VRN196612 WBJ196612 WLF196612 WVB196612 IP262148 SL262148 ACH262148 AMD262148 AVZ262148 BFV262148 BPR262148 BZN262148 CJJ262148 CTF262148 DDB262148 DMX262148 DWT262148 EGP262148 EQL262148 FAH262148 FKD262148 FTZ262148 GDV262148 GNR262148 GXN262148 HHJ262148 HRF262148 IBB262148 IKX262148 IUT262148 JEP262148 JOL262148 JYH262148 KID262148 KRZ262148 LBV262148 LLR262148 LVN262148 MFJ262148 MPF262148 MZB262148 NIX262148 NST262148 OCP262148 OML262148 OWH262148 PGD262148 PPZ262148 PZV262148 QJR262148 QTN262148 RDJ262148 RNF262148 RXB262148 SGX262148 SQT262148 TAP262148 TKL262148 TUH262148 UED262148 UNZ262148 UXV262148 VHR262148 VRN262148 WBJ262148 WLF262148 WVB262148 IP327684 SL327684 ACH327684 AMD327684 AVZ327684 BFV327684 BPR327684 BZN327684 CJJ327684 CTF327684 DDB327684 DMX327684 DWT327684 EGP327684 EQL327684 FAH327684 FKD327684 FTZ327684 GDV327684 GNR327684 GXN327684 HHJ327684 HRF327684 IBB327684 IKX327684 IUT327684 JEP327684 JOL327684 JYH327684 KID327684 KRZ327684 LBV327684 LLR327684 LVN327684 MFJ327684 MPF327684 MZB327684 NIX327684 NST327684 OCP327684 OML327684 OWH327684 PGD327684 PPZ327684 PZV327684 QJR327684 QTN327684 RDJ327684 RNF327684 RXB327684 SGX327684 SQT327684 TAP327684 TKL327684 TUH327684 UED327684 UNZ327684 UXV327684 VHR327684 VRN327684 WBJ327684 WLF327684 WVB327684 IP393220 SL393220 ACH393220 AMD393220 AVZ393220 BFV393220 BPR393220 BZN393220 CJJ393220 CTF393220 DDB393220 DMX393220 DWT393220 EGP393220 EQL393220 FAH393220 FKD393220 FTZ393220 GDV393220 GNR393220 GXN393220 HHJ393220 HRF393220 IBB393220 IKX393220 IUT393220 JEP393220 JOL393220 JYH393220 KID393220 KRZ393220 LBV393220 LLR393220 LVN393220 MFJ393220 MPF393220 MZB393220 NIX393220 NST393220 OCP393220 OML393220 OWH393220 PGD393220 PPZ393220 PZV393220 QJR393220 QTN393220 RDJ393220 RNF393220 RXB393220 SGX393220 SQT393220 TAP393220 TKL393220 TUH393220 UED393220 UNZ393220 UXV393220 VHR393220 VRN393220 WBJ393220 WLF393220 WVB393220 IP458756 SL458756 ACH458756 AMD458756 AVZ458756 BFV458756 BPR458756 BZN458756 CJJ458756 CTF458756 DDB458756 DMX458756 DWT458756 EGP458756 EQL458756 FAH458756 FKD458756 FTZ458756 GDV458756 GNR458756 GXN458756 HHJ458756 HRF458756 IBB458756 IKX458756 IUT458756 JEP458756 JOL458756 JYH458756 KID458756 KRZ458756 LBV458756 LLR458756 LVN458756 MFJ458756 MPF458756 MZB458756 NIX458756 NST458756 OCP458756 OML458756 OWH458756 PGD458756 PPZ458756 PZV458756 QJR458756 QTN458756 RDJ458756 RNF458756 RXB458756 SGX458756 SQT458756 TAP458756 TKL458756 TUH458756 UED458756 UNZ458756 UXV458756 VHR458756 VRN458756 WBJ458756 WLF458756 WVB458756 IP524292 SL524292 ACH524292 AMD524292 AVZ524292 BFV524292 BPR524292 BZN524292 CJJ524292 CTF524292 DDB524292 DMX524292 DWT524292 EGP524292 EQL524292 FAH524292 FKD524292 FTZ524292 GDV524292 GNR524292 GXN524292 HHJ524292 HRF524292 IBB524292 IKX524292 IUT524292 JEP524292 JOL524292 JYH524292 KID524292 KRZ524292 LBV524292 LLR524292 LVN524292 MFJ524292 MPF524292 MZB524292 NIX524292 NST524292 OCP524292 OML524292 OWH524292 PGD524292 PPZ524292 PZV524292 QJR524292 QTN524292 RDJ524292 RNF524292 RXB524292 SGX524292 SQT524292 TAP524292 TKL524292 TUH524292 UED524292 UNZ524292 UXV524292 VHR524292 VRN524292 WBJ524292 WLF524292 WVB524292 IP589828 SL589828 ACH589828 AMD589828 AVZ589828 BFV589828 BPR589828 BZN589828 CJJ589828 CTF589828 DDB589828 DMX589828 DWT589828 EGP589828 EQL589828 FAH589828 FKD589828 FTZ589828 GDV589828 GNR589828 GXN589828 HHJ589828 HRF589828 IBB589828 IKX589828 IUT589828 JEP589828 JOL589828 JYH589828 KID589828 KRZ589828 LBV589828 LLR589828 LVN589828 MFJ589828 MPF589828 MZB589828 NIX589828 NST589828 OCP589828 OML589828 OWH589828 PGD589828 PPZ589828 PZV589828 QJR589828 QTN589828 RDJ589828 RNF589828 RXB589828 SGX589828 SQT589828 TAP589828 TKL589828 TUH589828 UED589828 UNZ589828 UXV589828 VHR589828 VRN589828 WBJ589828 WLF589828 WVB589828 IP655364 SL655364 ACH655364 AMD655364 AVZ655364 BFV655364 BPR655364 BZN655364 CJJ655364 CTF655364 DDB655364 DMX655364 DWT655364 EGP655364 EQL655364 FAH655364 FKD655364 FTZ655364 GDV655364 GNR655364 GXN655364 HHJ655364 HRF655364 IBB655364 IKX655364 IUT655364 JEP655364 JOL655364 JYH655364 KID655364 KRZ655364 LBV655364 LLR655364 LVN655364 MFJ655364 MPF655364 MZB655364 NIX655364 NST655364 OCP655364 OML655364 OWH655364 PGD655364 PPZ655364 PZV655364 QJR655364 QTN655364 RDJ655364 RNF655364 RXB655364 SGX655364 SQT655364 TAP655364 TKL655364 TUH655364 UED655364 UNZ655364 UXV655364 VHR655364 VRN655364 WBJ655364 WLF655364 WVB655364 IP720900 SL720900 ACH720900 AMD720900 AVZ720900 BFV720900 BPR720900 BZN720900 CJJ720900 CTF720900 DDB720900 DMX720900 DWT720900 EGP720900 EQL720900 FAH720900 FKD720900 FTZ720900 GDV720900 GNR720900 GXN720900 HHJ720900 HRF720900 IBB720900 IKX720900 IUT720900 JEP720900 JOL720900 JYH720900 KID720900 KRZ720900 LBV720900 LLR720900 LVN720900 MFJ720900 MPF720900 MZB720900 NIX720900 NST720900 OCP720900 OML720900 OWH720900 PGD720900 PPZ720900 PZV720900 QJR720900 QTN720900 RDJ720900 RNF720900 RXB720900 SGX720900 SQT720900 TAP720900 TKL720900 TUH720900 UED720900 UNZ720900 UXV720900 VHR720900 VRN720900 WBJ720900 WLF720900 WVB720900 IP786436 SL786436 ACH786436 AMD786436 AVZ786436 BFV786436 BPR786436 BZN786436 CJJ786436 CTF786436 DDB786436 DMX786436 DWT786436 EGP786436 EQL786436 FAH786436 FKD786436 FTZ786436 GDV786436 GNR786436 GXN786436 HHJ786436 HRF786436 IBB786436 IKX786436 IUT786436 JEP786436 JOL786436 JYH786436 KID786436 KRZ786436 LBV786436 LLR786436 LVN786436 MFJ786436 MPF786436 MZB786436 NIX786436 NST786436 OCP786436 OML786436 OWH786436 PGD786436 PPZ786436 PZV786436 QJR786436 QTN786436 RDJ786436 RNF786436 RXB786436 SGX786436 SQT786436 TAP786436 TKL786436 TUH786436 UED786436 UNZ786436 UXV786436 VHR786436 VRN786436 WBJ786436 WLF786436 WVB786436 IP851972 SL851972 ACH851972 AMD851972 AVZ851972 BFV851972 BPR851972 BZN851972 CJJ851972 CTF851972 DDB851972 DMX851972 DWT851972 EGP851972 EQL851972 FAH851972 FKD851972 FTZ851972 GDV851972 GNR851972 GXN851972 HHJ851972 HRF851972 IBB851972 IKX851972 IUT851972 JEP851972 JOL851972 JYH851972 KID851972 KRZ851972 LBV851972 LLR851972 LVN851972 MFJ851972 MPF851972 MZB851972 NIX851972 NST851972 OCP851972 OML851972 OWH851972 PGD851972 PPZ851972 PZV851972 QJR851972 QTN851972 RDJ851972 RNF851972 RXB851972 SGX851972 SQT851972 TAP851972 TKL851972 TUH851972 UED851972 UNZ851972 UXV851972 VHR851972 VRN851972 WBJ851972 WLF851972 WVB851972 IP917508 SL917508 ACH917508 AMD917508 AVZ917508 BFV917508 BPR917508 BZN917508 CJJ917508 CTF917508 DDB917508 DMX917508 DWT917508 EGP917508 EQL917508 FAH917508 FKD917508 FTZ917508 GDV917508 GNR917508 GXN917508 HHJ917508 HRF917508 IBB917508 IKX917508 IUT917508 JEP917508 JOL917508 JYH917508 KID917508 KRZ917508 LBV917508 LLR917508 LVN917508 MFJ917508 MPF917508 MZB917508 NIX917508 NST917508 OCP917508 OML917508 OWH917508 PGD917508 PPZ917508 PZV917508 QJR917508 QTN917508 RDJ917508 RNF917508 RXB917508 SGX917508 SQT917508 TAP917508 TKL917508 TUH917508 UED917508 UNZ917508 UXV917508 VHR917508 VRN917508 WBJ917508 WLF917508 WVB917508 IP983044 SL983044 ACH983044 AMD983044 AVZ983044 BFV983044 BPR983044 BZN983044 CJJ983044 CTF983044 DDB983044 DMX983044 DWT983044 EGP983044 EQL983044 FAH983044 FKD983044 FTZ983044 GDV983044 GNR983044 GXN983044 HHJ983044 HRF983044 IBB983044 IKX983044 IUT983044 JEP983044 JOL983044 JYH983044 KID983044 KRZ983044 LBV983044 LLR983044 LVN983044 MFJ983044 MPF983044 MZB983044 NIX983044 NST983044 OCP983044 OML983044 OWH983044 PGD983044 PPZ983044 PZV983044 QJR983044 QTN983044 RDJ983044 RNF983044 RXB983044 SGX983044 SQT983044 TAP983044 TKL983044 TUH983044 UED983044 UNZ983044 UXV983044 VHR983044 VRN983044 WBJ983044 WLF983044 WVB983044 IP16:IP49 SL16:SL49 ACH16:ACH49 AMD16:AMD49 AVZ16:AVZ49 BFV16:BFV49 BPR16:BPR49 BZN16:BZN49 CJJ16:CJJ49 CTF16:CTF49 DDB16:DDB49 DMX16:DMX49 DWT16:DWT49 EGP16:EGP49 EQL16:EQL49 FAH16:FAH49 FKD16:FKD49 FTZ16:FTZ49 GDV16:GDV49 GNR16:GNR49 GXN16:GXN49 HHJ16:HHJ49 HRF16:HRF49 IBB16:IBB49 IKX16:IKX49 IUT16:IUT49 JEP16:JEP49 JOL16:JOL49 JYH16:JYH49 KID16:KID49 KRZ16:KRZ49 LBV16:LBV49 LLR16:LLR49 LVN16:LVN49 MFJ16:MFJ49 MPF16:MPF49 MZB16:MZB49 NIX16:NIX49 NST16:NST49 OCP16:OCP49 OML16:OML49 OWH16:OWH49 PGD16:PGD49 PPZ16:PPZ49 PZV16:PZV49 QJR16:QJR49 QTN16:QTN49 RDJ16:RDJ49 RNF16:RNF49 RXB16:RXB49 SGX16:SGX49 SQT16:SQT49 TAP16:TAP49 TKL16:TKL49 TUH16:TUH49 UED16:UED49 UNZ16:UNZ49 UXV16:UXV49 VHR16:VHR49 VRN16:VRN49 WBJ16:WBJ49 WLF16:WLF49 WVB16:WVB49 IP65542:IP65575 SL65542:SL65575 ACH65542:ACH65575 AMD65542:AMD65575 AVZ65542:AVZ65575 BFV65542:BFV65575 BPR65542:BPR65575 BZN65542:BZN65575 CJJ65542:CJJ65575 CTF65542:CTF65575 DDB65542:DDB65575 DMX65542:DMX65575 DWT65542:DWT65575 EGP65542:EGP65575 EQL65542:EQL65575 FAH65542:FAH65575 FKD65542:FKD65575 FTZ65542:FTZ65575 GDV65542:GDV65575 GNR65542:GNR65575 GXN65542:GXN65575 HHJ65542:HHJ65575 HRF65542:HRF65575 IBB65542:IBB65575 IKX65542:IKX65575 IUT65542:IUT65575 JEP65542:JEP65575 JOL65542:JOL65575 JYH65542:JYH65575 KID65542:KID65575 KRZ65542:KRZ65575 LBV65542:LBV65575 LLR65542:LLR65575 LVN65542:LVN65575 MFJ65542:MFJ65575 MPF65542:MPF65575 MZB65542:MZB65575 NIX65542:NIX65575 NST65542:NST65575 OCP65542:OCP65575 OML65542:OML65575 OWH65542:OWH65575 PGD65542:PGD65575 PPZ65542:PPZ65575 PZV65542:PZV65575 QJR65542:QJR65575 QTN65542:QTN65575 RDJ65542:RDJ65575 RNF65542:RNF65575 RXB65542:RXB65575 SGX65542:SGX65575 SQT65542:SQT65575 TAP65542:TAP65575 TKL65542:TKL65575 TUH65542:TUH65575 UED65542:UED65575 UNZ65542:UNZ65575 UXV65542:UXV65575 VHR65542:VHR65575 VRN65542:VRN65575 WBJ65542:WBJ65575 WLF65542:WLF65575 WVB65542:WVB65575 IP131078:IP131111 SL131078:SL131111 ACH131078:ACH131111 AMD131078:AMD131111 AVZ131078:AVZ131111 BFV131078:BFV131111 BPR131078:BPR131111 BZN131078:BZN131111 CJJ131078:CJJ131111 CTF131078:CTF131111 DDB131078:DDB131111 DMX131078:DMX131111 DWT131078:DWT131111 EGP131078:EGP131111 EQL131078:EQL131111 FAH131078:FAH131111 FKD131078:FKD131111 FTZ131078:FTZ131111 GDV131078:GDV131111 GNR131078:GNR131111 GXN131078:GXN131111 HHJ131078:HHJ131111 HRF131078:HRF131111 IBB131078:IBB131111 IKX131078:IKX131111 IUT131078:IUT131111 JEP131078:JEP131111 JOL131078:JOL131111 JYH131078:JYH131111 KID131078:KID131111 KRZ131078:KRZ131111 LBV131078:LBV131111 LLR131078:LLR131111 LVN131078:LVN131111 MFJ131078:MFJ131111 MPF131078:MPF131111 MZB131078:MZB131111 NIX131078:NIX131111 NST131078:NST131111 OCP131078:OCP131111 OML131078:OML131111 OWH131078:OWH131111 PGD131078:PGD131111 PPZ131078:PPZ131111 PZV131078:PZV131111 QJR131078:QJR131111 QTN131078:QTN131111 RDJ131078:RDJ131111 RNF131078:RNF131111 RXB131078:RXB131111 SGX131078:SGX131111 SQT131078:SQT131111 TAP131078:TAP131111 TKL131078:TKL131111 TUH131078:TUH131111 UED131078:UED131111 UNZ131078:UNZ131111 UXV131078:UXV131111 VHR131078:VHR131111 VRN131078:VRN131111 WBJ131078:WBJ131111 WLF131078:WLF131111 WVB131078:WVB131111 IP196614:IP196647 SL196614:SL196647 ACH196614:ACH196647 AMD196614:AMD196647 AVZ196614:AVZ196647 BFV196614:BFV196647 BPR196614:BPR196647 BZN196614:BZN196647 CJJ196614:CJJ196647 CTF196614:CTF196647 DDB196614:DDB196647 DMX196614:DMX196647 DWT196614:DWT196647 EGP196614:EGP196647 EQL196614:EQL196647 FAH196614:FAH196647 FKD196614:FKD196647 FTZ196614:FTZ196647 GDV196614:GDV196647 GNR196614:GNR196647 GXN196614:GXN196647 HHJ196614:HHJ196647 HRF196614:HRF196647 IBB196614:IBB196647 IKX196614:IKX196647 IUT196614:IUT196647 JEP196614:JEP196647 JOL196614:JOL196647 JYH196614:JYH196647 KID196614:KID196647 KRZ196614:KRZ196647 LBV196614:LBV196647 LLR196614:LLR196647 LVN196614:LVN196647 MFJ196614:MFJ196647 MPF196614:MPF196647 MZB196614:MZB196647 NIX196614:NIX196647 NST196614:NST196647 OCP196614:OCP196647 OML196614:OML196647 OWH196614:OWH196647 PGD196614:PGD196647 PPZ196614:PPZ196647 PZV196614:PZV196647 QJR196614:QJR196647 QTN196614:QTN196647 RDJ196614:RDJ196647 RNF196614:RNF196647 RXB196614:RXB196647 SGX196614:SGX196647 SQT196614:SQT196647 TAP196614:TAP196647 TKL196614:TKL196647 TUH196614:TUH196647 UED196614:UED196647 UNZ196614:UNZ196647 UXV196614:UXV196647 VHR196614:VHR196647 VRN196614:VRN196647 WBJ196614:WBJ196647 WLF196614:WLF196647 WVB196614:WVB196647 IP262150:IP262183 SL262150:SL262183 ACH262150:ACH262183 AMD262150:AMD262183 AVZ262150:AVZ262183 BFV262150:BFV262183 BPR262150:BPR262183 BZN262150:BZN262183 CJJ262150:CJJ262183 CTF262150:CTF262183 DDB262150:DDB262183 DMX262150:DMX262183 DWT262150:DWT262183 EGP262150:EGP262183 EQL262150:EQL262183 FAH262150:FAH262183 FKD262150:FKD262183 FTZ262150:FTZ262183 GDV262150:GDV262183 GNR262150:GNR262183 GXN262150:GXN262183 HHJ262150:HHJ262183 HRF262150:HRF262183 IBB262150:IBB262183 IKX262150:IKX262183 IUT262150:IUT262183 JEP262150:JEP262183 JOL262150:JOL262183 JYH262150:JYH262183 KID262150:KID262183 KRZ262150:KRZ262183 LBV262150:LBV262183 LLR262150:LLR262183 LVN262150:LVN262183 MFJ262150:MFJ262183 MPF262150:MPF262183 MZB262150:MZB262183 NIX262150:NIX262183 NST262150:NST262183 OCP262150:OCP262183 OML262150:OML262183 OWH262150:OWH262183 PGD262150:PGD262183 PPZ262150:PPZ262183 PZV262150:PZV262183 QJR262150:QJR262183 QTN262150:QTN262183 RDJ262150:RDJ262183 RNF262150:RNF262183 RXB262150:RXB262183 SGX262150:SGX262183 SQT262150:SQT262183 TAP262150:TAP262183 TKL262150:TKL262183 TUH262150:TUH262183 UED262150:UED262183 UNZ262150:UNZ262183 UXV262150:UXV262183 VHR262150:VHR262183 VRN262150:VRN262183 WBJ262150:WBJ262183 WLF262150:WLF262183 WVB262150:WVB262183 IP327686:IP327719 SL327686:SL327719 ACH327686:ACH327719 AMD327686:AMD327719 AVZ327686:AVZ327719 BFV327686:BFV327719 BPR327686:BPR327719 BZN327686:BZN327719 CJJ327686:CJJ327719 CTF327686:CTF327719 DDB327686:DDB327719 DMX327686:DMX327719 DWT327686:DWT327719 EGP327686:EGP327719 EQL327686:EQL327719 FAH327686:FAH327719 FKD327686:FKD327719 FTZ327686:FTZ327719 GDV327686:GDV327719 GNR327686:GNR327719 GXN327686:GXN327719 HHJ327686:HHJ327719 HRF327686:HRF327719 IBB327686:IBB327719 IKX327686:IKX327719 IUT327686:IUT327719 JEP327686:JEP327719 JOL327686:JOL327719 JYH327686:JYH327719 KID327686:KID327719 KRZ327686:KRZ327719 LBV327686:LBV327719 LLR327686:LLR327719 LVN327686:LVN327719 MFJ327686:MFJ327719 MPF327686:MPF327719 MZB327686:MZB327719 NIX327686:NIX327719 NST327686:NST327719 OCP327686:OCP327719 OML327686:OML327719 OWH327686:OWH327719 PGD327686:PGD327719 PPZ327686:PPZ327719 PZV327686:PZV327719 QJR327686:QJR327719 QTN327686:QTN327719 RDJ327686:RDJ327719 RNF327686:RNF327719 RXB327686:RXB327719 SGX327686:SGX327719 SQT327686:SQT327719 TAP327686:TAP327719 TKL327686:TKL327719 TUH327686:TUH327719 UED327686:UED327719 UNZ327686:UNZ327719 UXV327686:UXV327719 VHR327686:VHR327719 VRN327686:VRN327719 WBJ327686:WBJ327719 WLF327686:WLF327719 WVB327686:WVB327719 IP393222:IP393255 SL393222:SL393255 ACH393222:ACH393255 AMD393222:AMD393255 AVZ393222:AVZ393255 BFV393222:BFV393255 BPR393222:BPR393255 BZN393222:BZN393255 CJJ393222:CJJ393255 CTF393222:CTF393255 DDB393222:DDB393255 DMX393222:DMX393255 DWT393222:DWT393255 EGP393222:EGP393255 EQL393222:EQL393255 FAH393222:FAH393255 FKD393222:FKD393255 FTZ393222:FTZ393255 GDV393222:GDV393255 GNR393222:GNR393255 GXN393222:GXN393255 HHJ393222:HHJ393255 HRF393222:HRF393255 IBB393222:IBB393255 IKX393222:IKX393255 IUT393222:IUT393255 JEP393222:JEP393255 JOL393222:JOL393255 JYH393222:JYH393255 KID393222:KID393255 KRZ393222:KRZ393255 LBV393222:LBV393255 LLR393222:LLR393255 LVN393222:LVN393255 MFJ393222:MFJ393255 MPF393222:MPF393255 MZB393222:MZB393255 NIX393222:NIX393255 NST393222:NST393255 OCP393222:OCP393255 OML393222:OML393255 OWH393222:OWH393255 PGD393222:PGD393255 PPZ393222:PPZ393255 PZV393222:PZV393255 QJR393222:QJR393255 QTN393222:QTN393255 RDJ393222:RDJ393255 RNF393222:RNF393255 RXB393222:RXB393255 SGX393222:SGX393255 SQT393222:SQT393255 TAP393222:TAP393255 TKL393222:TKL393255 TUH393222:TUH393255 UED393222:UED393255 UNZ393222:UNZ393255 UXV393222:UXV393255 VHR393222:VHR393255 VRN393222:VRN393255 WBJ393222:WBJ393255 WLF393222:WLF393255 WVB393222:WVB393255 IP458758:IP458791 SL458758:SL458791 ACH458758:ACH458791 AMD458758:AMD458791 AVZ458758:AVZ458791 BFV458758:BFV458791 BPR458758:BPR458791 BZN458758:BZN458791 CJJ458758:CJJ458791 CTF458758:CTF458791 DDB458758:DDB458791 DMX458758:DMX458791 DWT458758:DWT458791 EGP458758:EGP458791 EQL458758:EQL458791 FAH458758:FAH458791 FKD458758:FKD458791 FTZ458758:FTZ458791 GDV458758:GDV458791 GNR458758:GNR458791 GXN458758:GXN458791 HHJ458758:HHJ458791 HRF458758:HRF458791 IBB458758:IBB458791 IKX458758:IKX458791 IUT458758:IUT458791 JEP458758:JEP458791 JOL458758:JOL458791 JYH458758:JYH458791 KID458758:KID458791 KRZ458758:KRZ458791 LBV458758:LBV458791 LLR458758:LLR458791 LVN458758:LVN458791 MFJ458758:MFJ458791 MPF458758:MPF458791 MZB458758:MZB458791 NIX458758:NIX458791 NST458758:NST458791 OCP458758:OCP458791 OML458758:OML458791 OWH458758:OWH458791 PGD458758:PGD458791 PPZ458758:PPZ458791 PZV458758:PZV458791 QJR458758:QJR458791 QTN458758:QTN458791 RDJ458758:RDJ458791 RNF458758:RNF458791 RXB458758:RXB458791 SGX458758:SGX458791 SQT458758:SQT458791 TAP458758:TAP458791 TKL458758:TKL458791 TUH458758:TUH458791 UED458758:UED458791 UNZ458758:UNZ458791 UXV458758:UXV458791 VHR458758:VHR458791 VRN458758:VRN458791 WBJ458758:WBJ458791 WLF458758:WLF458791 WVB458758:WVB458791 IP524294:IP524327 SL524294:SL524327 ACH524294:ACH524327 AMD524294:AMD524327 AVZ524294:AVZ524327 BFV524294:BFV524327 BPR524294:BPR524327 BZN524294:BZN524327 CJJ524294:CJJ524327 CTF524294:CTF524327 DDB524294:DDB524327 DMX524294:DMX524327 DWT524294:DWT524327 EGP524294:EGP524327 EQL524294:EQL524327 FAH524294:FAH524327 FKD524294:FKD524327 FTZ524294:FTZ524327 GDV524294:GDV524327 GNR524294:GNR524327 GXN524294:GXN524327 HHJ524294:HHJ524327 HRF524294:HRF524327 IBB524294:IBB524327 IKX524294:IKX524327 IUT524294:IUT524327 JEP524294:JEP524327 JOL524294:JOL524327 JYH524294:JYH524327 KID524294:KID524327 KRZ524294:KRZ524327 LBV524294:LBV524327 LLR524294:LLR524327 LVN524294:LVN524327 MFJ524294:MFJ524327 MPF524294:MPF524327 MZB524294:MZB524327 NIX524294:NIX524327 NST524294:NST524327 OCP524294:OCP524327 OML524294:OML524327 OWH524294:OWH524327 PGD524294:PGD524327 PPZ524294:PPZ524327 PZV524294:PZV524327 QJR524294:QJR524327 QTN524294:QTN524327 RDJ524294:RDJ524327 RNF524294:RNF524327 RXB524294:RXB524327 SGX524294:SGX524327 SQT524294:SQT524327 TAP524294:TAP524327 TKL524294:TKL524327 TUH524294:TUH524327 UED524294:UED524327 UNZ524294:UNZ524327 UXV524294:UXV524327 VHR524294:VHR524327 VRN524294:VRN524327 WBJ524294:WBJ524327 WLF524294:WLF524327 WVB524294:WVB524327 IP589830:IP589863 SL589830:SL589863 ACH589830:ACH589863 AMD589830:AMD589863 AVZ589830:AVZ589863 BFV589830:BFV589863 BPR589830:BPR589863 BZN589830:BZN589863 CJJ589830:CJJ589863 CTF589830:CTF589863 DDB589830:DDB589863 DMX589830:DMX589863 DWT589830:DWT589863 EGP589830:EGP589863 EQL589830:EQL589863 FAH589830:FAH589863 FKD589830:FKD589863 FTZ589830:FTZ589863 GDV589830:GDV589863 GNR589830:GNR589863 GXN589830:GXN589863 HHJ589830:HHJ589863 HRF589830:HRF589863 IBB589830:IBB589863 IKX589830:IKX589863 IUT589830:IUT589863 JEP589830:JEP589863 JOL589830:JOL589863 JYH589830:JYH589863 KID589830:KID589863 KRZ589830:KRZ589863 LBV589830:LBV589863 LLR589830:LLR589863 LVN589830:LVN589863 MFJ589830:MFJ589863 MPF589830:MPF589863 MZB589830:MZB589863 NIX589830:NIX589863 NST589830:NST589863 OCP589830:OCP589863 OML589830:OML589863 OWH589830:OWH589863 PGD589830:PGD589863 PPZ589830:PPZ589863 PZV589830:PZV589863 QJR589830:QJR589863 QTN589830:QTN589863 RDJ589830:RDJ589863 RNF589830:RNF589863 RXB589830:RXB589863 SGX589830:SGX589863 SQT589830:SQT589863 TAP589830:TAP589863 TKL589830:TKL589863 TUH589830:TUH589863 UED589830:UED589863 UNZ589830:UNZ589863 UXV589830:UXV589863 VHR589830:VHR589863 VRN589830:VRN589863 WBJ589830:WBJ589863 WLF589830:WLF589863 WVB589830:WVB589863 IP655366:IP655399 SL655366:SL655399 ACH655366:ACH655399 AMD655366:AMD655399 AVZ655366:AVZ655399 BFV655366:BFV655399 BPR655366:BPR655399 BZN655366:BZN655399 CJJ655366:CJJ655399 CTF655366:CTF655399 DDB655366:DDB655399 DMX655366:DMX655399 DWT655366:DWT655399 EGP655366:EGP655399 EQL655366:EQL655399 FAH655366:FAH655399 FKD655366:FKD655399 FTZ655366:FTZ655399 GDV655366:GDV655399 GNR655366:GNR655399 GXN655366:GXN655399 HHJ655366:HHJ655399 HRF655366:HRF655399 IBB655366:IBB655399 IKX655366:IKX655399 IUT655366:IUT655399 JEP655366:JEP655399 JOL655366:JOL655399 JYH655366:JYH655399 KID655366:KID655399 KRZ655366:KRZ655399 LBV655366:LBV655399 LLR655366:LLR655399 LVN655366:LVN655399 MFJ655366:MFJ655399 MPF655366:MPF655399 MZB655366:MZB655399 NIX655366:NIX655399 NST655366:NST655399 OCP655366:OCP655399 OML655366:OML655399 OWH655366:OWH655399 PGD655366:PGD655399 PPZ655366:PPZ655399 PZV655366:PZV655399 QJR655366:QJR655399 QTN655366:QTN655399 RDJ655366:RDJ655399 RNF655366:RNF655399 RXB655366:RXB655399 SGX655366:SGX655399 SQT655366:SQT655399 TAP655366:TAP655399 TKL655366:TKL655399 TUH655366:TUH655399 UED655366:UED655399 UNZ655366:UNZ655399 UXV655366:UXV655399 VHR655366:VHR655399 VRN655366:VRN655399 WBJ655366:WBJ655399 WLF655366:WLF655399 WVB655366:WVB655399 IP720902:IP720935 SL720902:SL720935 ACH720902:ACH720935 AMD720902:AMD720935 AVZ720902:AVZ720935 BFV720902:BFV720935 BPR720902:BPR720935 BZN720902:BZN720935 CJJ720902:CJJ720935 CTF720902:CTF720935 DDB720902:DDB720935 DMX720902:DMX720935 DWT720902:DWT720935 EGP720902:EGP720935 EQL720902:EQL720935 FAH720902:FAH720935 FKD720902:FKD720935 FTZ720902:FTZ720935 GDV720902:GDV720935 GNR720902:GNR720935 GXN720902:GXN720935 HHJ720902:HHJ720935 HRF720902:HRF720935 IBB720902:IBB720935 IKX720902:IKX720935 IUT720902:IUT720935 JEP720902:JEP720935 JOL720902:JOL720935 JYH720902:JYH720935 KID720902:KID720935 KRZ720902:KRZ720935 LBV720902:LBV720935 LLR720902:LLR720935 LVN720902:LVN720935 MFJ720902:MFJ720935 MPF720902:MPF720935 MZB720902:MZB720935 NIX720902:NIX720935 NST720902:NST720935 OCP720902:OCP720935 OML720902:OML720935 OWH720902:OWH720935 PGD720902:PGD720935 PPZ720902:PPZ720935 PZV720902:PZV720935 QJR720902:QJR720935 QTN720902:QTN720935 RDJ720902:RDJ720935 RNF720902:RNF720935 RXB720902:RXB720935 SGX720902:SGX720935 SQT720902:SQT720935 TAP720902:TAP720935 TKL720902:TKL720935 TUH720902:TUH720935 UED720902:UED720935 UNZ720902:UNZ720935 UXV720902:UXV720935 VHR720902:VHR720935 VRN720902:VRN720935 WBJ720902:WBJ720935 WLF720902:WLF720935 WVB720902:WVB720935 IP786438:IP786471 SL786438:SL786471 ACH786438:ACH786471 AMD786438:AMD786471 AVZ786438:AVZ786471 BFV786438:BFV786471 BPR786438:BPR786471 BZN786438:BZN786471 CJJ786438:CJJ786471 CTF786438:CTF786471 DDB786438:DDB786471 DMX786438:DMX786471 DWT786438:DWT786471 EGP786438:EGP786471 EQL786438:EQL786471 FAH786438:FAH786471 FKD786438:FKD786471 FTZ786438:FTZ786471 GDV786438:GDV786471 GNR786438:GNR786471 GXN786438:GXN786471 HHJ786438:HHJ786471 HRF786438:HRF786471 IBB786438:IBB786471 IKX786438:IKX786471 IUT786438:IUT786471 JEP786438:JEP786471 JOL786438:JOL786471 JYH786438:JYH786471 KID786438:KID786471 KRZ786438:KRZ786471 LBV786438:LBV786471 LLR786438:LLR786471 LVN786438:LVN786471 MFJ786438:MFJ786471 MPF786438:MPF786471 MZB786438:MZB786471 NIX786438:NIX786471 NST786438:NST786471 OCP786438:OCP786471 OML786438:OML786471 OWH786438:OWH786471 PGD786438:PGD786471 PPZ786438:PPZ786471 PZV786438:PZV786471 QJR786438:QJR786471 QTN786438:QTN786471 RDJ786438:RDJ786471 RNF786438:RNF786471 RXB786438:RXB786471 SGX786438:SGX786471 SQT786438:SQT786471 TAP786438:TAP786471 TKL786438:TKL786471 TUH786438:TUH786471 UED786438:UED786471 UNZ786438:UNZ786471 UXV786438:UXV786471 VHR786438:VHR786471 VRN786438:VRN786471 WBJ786438:WBJ786471 WLF786438:WLF786471 WVB786438:WVB786471 IP851974:IP852007 SL851974:SL852007 ACH851974:ACH852007 AMD851974:AMD852007 AVZ851974:AVZ852007 BFV851974:BFV852007 BPR851974:BPR852007 BZN851974:BZN852007 CJJ851974:CJJ852007 CTF851974:CTF852007 DDB851974:DDB852007 DMX851974:DMX852007 DWT851974:DWT852007 EGP851974:EGP852007 EQL851974:EQL852007 FAH851974:FAH852007 FKD851974:FKD852007 FTZ851974:FTZ852007 GDV851974:GDV852007 GNR851974:GNR852007 GXN851974:GXN852007 HHJ851974:HHJ852007 HRF851974:HRF852007 IBB851974:IBB852007 IKX851974:IKX852007 IUT851974:IUT852007 JEP851974:JEP852007 JOL851974:JOL852007 JYH851974:JYH852007 KID851974:KID852007 KRZ851974:KRZ852007 LBV851974:LBV852007 LLR851974:LLR852007 LVN851974:LVN852007 MFJ851974:MFJ852007 MPF851974:MPF852007 MZB851974:MZB852007 NIX851974:NIX852007 NST851974:NST852007 OCP851974:OCP852007 OML851974:OML852007 OWH851974:OWH852007 PGD851974:PGD852007 PPZ851974:PPZ852007 PZV851974:PZV852007 QJR851974:QJR852007 QTN851974:QTN852007 RDJ851974:RDJ852007 RNF851974:RNF852007 RXB851974:RXB852007 SGX851974:SGX852007 SQT851974:SQT852007 TAP851974:TAP852007 TKL851974:TKL852007 TUH851974:TUH852007 UED851974:UED852007 UNZ851974:UNZ852007 UXV851974:UXV852007 VHR851974:VHR852007 VRN851974:VRN852007 WBJ851974:WBJ852007 WLF851974:WLF852007 WVB851974:WVB852007 IP917510:IP917543 SL917510:SL917543 ACH917510:ACH917543 AMD917510:AMD917543 AVZ917510:AVZ917543 BFV917510:BFV917543 BPR917510:BPR917543 BZN917510:BZN917543 CJJ917510:CJJ917543 CTF917510:CTF917543 DDB917510:DDB917543 DMX917510:DMX917543 DWT917510:DWT917543 EGP917510:EGP917543 EQL917510:EQL917543 FAH917510:FAH917543 FKD917510:FKD917543 FTZ917510:FTZ917543 GDV917510:GDV917543 GNR917510:GNR917543 GXN917510:GXN917543 HHJ917510:HHJ917543 HRF917510:HRF917543 IBB917510:IBB917543 IKX917510:IKX917543 IUT917510:IUT917543 JEP917510:JEP917543 JOL917510:JOL917543 JYH917510:JYH917543 KID917510:KID917543 KRZ917510:KRZ917543 LBV917510:LBV917543 LLR917510:LLR917543 LVN917510:LVN917543 MFJ917510:MFJ917543 MPF917510:MPF917543 MZB917510:MZB917543 NIX917510:NIX917543 NST917510:NST917543 OCP917510:OCP917543 OML917510:OML917543 OWH917510:OWH917543 PGD917510:PGD917543 PPZ917510:PPZ917543 PZV917510:PZV917543 QJR917510:QJR917543 QTN917510:QTN917543 RDJ917510:RDJ917543 RNF917510:RNF917543 RXB917510:RXB917543 SGX917510:SGX917543 SQT917510:SQT917543 TAP917510:TAP917543 TKL917510:TKL917543 TUH917510:TUH917543 UED917510:UED917543 UNZ917510:UNZ917543 UXV917510:UXV917543 VHR917510:VHR917543 VRN917510:VRN917543 WBJ917510:WBJ917543 WLF917510:WLF917543 WVB917510:WVB917543 IP983046:IP983079 SL983046:SL983079 ACH983046:ACH983079 AMD983046:AMD983079 AVZ983046:AVZ983079 BFV983046:BFV983079 BPR983046:BPR983079 BZN983046:BZN983079 CJJ983046:CJJ983079 CTF983046:CTF983079 DDB983046:DDB983079 DMX983046:DMX983079 DWT983046:DWT983079 EGP983046:EGP983079 EQL983046:EQL983079 FAH983046:FAH983079 FKD983046:FKD983079 FTZ983046:FTZ983079 GDV983046:GDV983079 GNR983046:GNR983079 GXN983046:GXN983079 HHJ983046:HHJ983079 HRF983046:HRF983079 IBB983046:IBB983079 IKX983046:IKX983079 IUT983046:IUT983079 JEP983046:JEP983079 JOL983046:JOL983079 JYH983046:JYH983079 KID983046:KID983079 KRZ983046:KRZ983079 LBV983046:LBV983079 LLR983046:LLR983079 LVN983046:LVN983079 MFJ983046:MFJ983079 MPF983046:MPF983079 MZB983046:MZB983079 NIX983046:NIX983079 NST983046:NST983079 OCP983046:OCP983079 OML983046:OML983079 OWH983046:OWH983079 PGD983046:PGD983079 PPZ983046:PPZ983079 PZV983046:PZV983079 QJR983046:QJR983079 QTN983046:QTN983079 RDJ983046:RDJ983079 RNF983046:RNF983079 RXB983046:RXB983079 SGX983046:SGX983079 SQT983046:SQT983079 TAP983046:TAP983079 TKL983046:TKL983079 TUH983046:TUH983079 UED983046:UED983079 UNZ983046:UNZ983079 UXV983046:UXV983079 VHR983046:VHR983079 VRN983046:VRN983079 WBJ983046:WBJ983079 WLF983046:WLF983079 WVB983046:WVB983079" xr:uid="{9B02AEEC-5C76-4807-9A6F-3FBECFC30F5E}">
      <formula1>"Meta,Nível 2,Nível 3,Nível 4,Serviço"</formula1>
      <formula2>0</formula2>
    </dataValidation>
    <dataValidation type="list" errorStyle="warning" allowBlank="1" showErrorMessage="1" errorTitle="Aviso BDI" error="Selecione um dos 3 BDI da lista._x000a__x000a_Caso tenha mais de 3 BDI nesta Planilha Orçamentária digite apenas valor percentual." sqref="S14 IY14 SU14 ACQ14 AMM14 AWI14 BGE14 BQA14 BZW14 CJS14 CTO14 DDK14 DNG14 DXC14 EGY14 EQU14 FAQ14 FKM14 FUI14 GEE14 GOA14 GXW14 HHS14 HRO14 IBK14 ILG14 IVC14 JEY14 JOU14 JYQ14 KIM14 KSI14 LCE14 LMA14 LVW14 MFS14 MPO14 MZK14 NJG14 NTC14 OCY14 OMU14 OWQ14 PGM14 PQI14 QAE14 QKA14 QTW14 RDS14 RNO14 RXK14 SHG14 SRC14 TAY14 TKU14 TUQ14 UEM14 UOI14 UYE14 VIA14 VRW14 WBS14 WLO14 WVK14 S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S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S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S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S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S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S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S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S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S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S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S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S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S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S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S16:S49 IY16:IY49 SU16:SU49 ACQ16:ACQ49 AMM16:AMM49 AWI16:AWI49 BGE16:BGE49 BQA16:BQA49 BZW16:BZW49 CJS16:CJS49 CTO16:CTO49 DDK16:DDK49 DNG16:DNG49 DXC16:DXC49 EGY16:EGY49 EQU16:EQU49 FAQ16:FAQ49 FKM16:FKM49 FUI16:FUI49 GEE16:GEE49 GOA16:GOA49 GXW16:GXW49 HHS16:HHS49 HRO16:HRO49 IBK16:IBK49 ILG16:ILG49 IVC16:IVC49 JEY16:JEY49 JOU16:JOU49 JYQ16:JYQ49 KIM16:KIM49 KSI16:KSI49 LCE16:LCE49 LMA16:LMA49 LVW16:LVW49 MFS16:MFS49 MPO16:MPO49 MZK16:MZK49 NJG16:NJG49 NTC16:NTC49 OCY16:OCY49 OMU16:OMU49 OWQ16:OWQ49 PGM16:PGM49 PQI16:PQI49 QAE16:QAE49 QKA16:QKA49 QTW16:QTW49 RDS16:RDS49 RNO16:RNO49 RXK16:RXK49 SHG16:SHG49 SRC16:SRC49 TAY16:TAY49 TKU16:TKU49 TUQ16:TUQ49 UEM16:UEM49 UOI16:UOI49 UYE16:UYE49 VIA16:VIA49 VRW16:VRW49 WBS16:WBS49 WLO16:WLO49 WVK16:WVK49 S65542:S65575 IY65542:IY65575 SU65542:SU65575 ACQ65542:ACQ65575 AMM65542:AMM65575 AWI65542:AWI65575 BGE65542:BGE65575 BQA65542:BQA65575 BZW65542:BZW65575 CJS65542:CJS65575 CTO65542:CTO65575 DDK65542:DDK65575 DNG65542:DNG65575 DXC65542:DXC65575 EGY65542:EGY65575 EQU65542:EQU65575 FAQ65542:FAQ65575 FKM65542:FKM65575 FUI65542:FUI65575 GEE65542:GEE65575 GOA65542:GOA65575 GXW65542:GXW65575 HHS65542:HHS65575 HRO65542:HRO65575 IBK65542:IBK65575 ILG65542:ILG65575 IVC65542:IVC65575 JEY65542:JEY65575 JOU65542:JOU65575 JYQ65542:JYQ65575 KIM65542:KIM65575 KSI65542:KSI65575 LCE65542:LCE65575 LMA65542:LMA65575 LVW65542:LVW65575 MFS65542:MFS65575 MPO65542:MPO65575 MZK65542:MZK65575 NJG65542:NJG65575 NTC65542:NTC65575 OCY65542:OCY65575 OMU65542:OMU65575 OWQ65542:OWQ65575 PGM65542:PGM65575 PQI65542:PQI65575 QAE65542:QAE65575 QKA65542:QKA65575 QTW65542:QTW65575 RDS65542:RDS65575 RNO65542:RNO65575 RXK65542:RXK65575 SHG65542:SHG65575 SRC65542:SRC65575 TAY65542:TAY65575 TKU65542:TKU65575 TUQ65542:TUQ65575 UEM65542:UEM65575 UOI65542:UOI65575 UYE65542:UYE65575 VIA65542:VIA65575 VRW65542:VRW65575 WBS65542:WBS65575 WLO65542:WLO65575 WVK65542:WVK65575 S131078:S131111 IY131078:IY131111 SU131078:SU131111 ACQ131078:ACQ131111 AMM131078:AMM131111 AWI131078:AWI131111 BGE131078:BGE131111 BQA131078:BQA131111 BZW131078:BZW131111 CJS131078:CJS131111 CTO131078:CTO131111 DDK131078:DDK131111 DNG131078:DNG131111 DXC131078:DXC131111 EGY131078:EGY131111 EQU131078:EQU131111 FAQ131078:FAQ131111 FKM131078:FKM131111 FUI131078:FUI131111 GEE131078:GEE131111 GOA131078:GOA131111 GXW131078:GXW131111 HHS131078:HHS131111 HRO131078:HRO131111 IBK131078:IBK131111 ILG131078:ILG131111 IVC131078:IVC131111 JEY131078:JEY131111 JOU131078:JOU131111 JYQ131078:JYQ131111 KIM131078:KIM131111 KSI131078:KSI131111 LCE131078:LCE131111 LMA131078:LMA131111 LVW131078:LVW131111 MFS131078:MFS131111 MPO131078:MPO131111 MZK131078:MZK131111 NJG131078:NJG131111 NTC131078:NTC131111 OCY131078:OCY131111 OMU131078:OMU131111 OWQ131078:OWQ131111 PGM131078:PGM131111 PQI131078:PQI131111 QAE131078:QAE131111 QKA131078:QKA131111 QTW131078:QTW131111 RDS131078:RDS131111 RNO131078:RNO131111 RXK131078:RXK131111 SHG131078:SHG131111 SRC131078:SRC131111 TAY131078:TAY131111 TKU131078:TKU131111 TUQ131078:TUQ131111 UEM131078:UEM131111 UOI131078:UOI131111 UYE131078:UYE131111 VIA131078:VIA131111 VRW131078:VRW131111 WBS131078:WBS131111 WLO131078:WLO131111 WVK131078:WVK131111 S196614:S196647 IY196614:IY196647 SU196614:SU196647 ACQ196614:ACQ196647 AMM196614:AMM196647 AWI196614:AWI196647 BGE196614:BGE196647 BQA196614:BQA196647 BZW196614:BZW196647 CJS196614:CJS196647 CTO196614:CTO196647 DDK196614:DDK196647 DNG196614:DNG196647 DXC196614:DXC196647 EGY196614:EGY196647 EQU196614:EQU196647 FAQ196614:FAQ196647 FKM196614:FKM196647 FUI196614:FUI196647 GEE196614:GEE196647 GOA196614:GOA196647 GXW196614:GXW196647 HHS196614:HHS196647 HRO196614:HRO196647 IBK196614:IBK196647 ILG196614:ILG196647 IVC196614:IVC196647 JEY196614:JEY196647 JOU196614:JOU196647 JYQ196614:JYQ196647 KIM196614:KIM196647 KSI196614:KSI196647 LCE196614:LCE196647 LMA196614:LMA196647 LVW196614:LVW196647 MFS196614:MFS196647 MPO196614:MPO196647 MZK196614:MZK196647 NJG196614:NJG196647 NTC196614:NTC196647 OCY196614:OCY196647 OMU196614:OMU196647 OWQ196614:OWQ196647 PGM196614:PGM196647 PQI196614:PQI196647 QAE196614:QAE196647 QKA196614:QKA196647 QTW196614:QTW196647 RDS196614:RDS196647 RNO196614:RNO196647 RXK196614:RXK196647 SHG196614:SHG196647 SRC196614:SRC196647 TAY196614:TAY196647 TKU196614:TKU196647 TUQ196614:TUQ196647 UEM196614:UEM196647 UOI196614:UOI196647 UYE196614:UYE196647 VIA196614:VIA196647 VRW196614:VRW196647 WBS196614:WBS196647 WLO196614:WLO196647 WVK196614:WVK196647 S262150:S262183 IY262150:IY262183 SU262150:SU262183 ACQ262150:ACQ262183 AMM262150:AMM262183 AWI262150:AWI262183 BGE262150:BGE262183 BQA262150:BQA262183 BZW262150:BZW262183 CJS262150:CJS262183 CTO262150:CTO262183 DDK262150:DDK262183 DNG262150:DNG262183 DXC262150:DXC262183 EGY262150:EGY262183 EQU262150:EQU262183 FAQ262150:FAQ262183 FKM262150:FKM262183 FUI262150:FUI262183 GEE262150:GEE262183 GOA262150:GOA262183 GXW262150:GXW262183 HHS262150:HHS262183 HRO262150:HRO262183 IBK262150:IBK262183 ILG262150:ILG262183 IVC262150:IVC262183 JEY262150:JEY262183 JOU262150:JOU262183 JYQ262150:JYQ262183 KIM262150:KIM262183 KSI262150:KSI262183 LCE262150:LCE262183 LMA262150:LMA262183 LVW262150:LVW262183 MFS262150:MFS262183 MPO262150:MPO262183 MZK262150:MZK262183 NJG262150:NJG262183 NTC262150:NTC262183 OCY262150:OCY262183 OMU262150:OMU262183 OWQ262150:OWQ262183 PGM262150:PGM262183 PQI262150:PQI262183 QAE262150:QAE262183 QKA262150:QKA262183 QTW262150:QTW262183 RDS262150:RDS262183 RNO262150:RNO262183 RXK262150:RXK262183 SHG262150:SHG262183 SRC262150:SRC262183 TAY262150:TAY262183 TKU262150:TKU262183 TUQ262150:TUQ262183 UEM262150:UEM262183 UOI262150:UOI262183 UYE262150:UYE262183 VIA262150:VIA262183 VRW262150:VRW262183 WBS262150:WBS262183 WLO262150:WLO262183 WVK262150:WVK262183 S327686:S327719 IY327686:IY327719 SU327686:SU327719 ACQ327686:ACQ327719 AMM327686:AMM327719 AWI327686:AWI327719 BGE327686:BGE327719 BQA327686:BQA327719 BZW327686:BZW327719 CJS327686:CJS327719 CTO327686:CTO327719 DDK327686:DDK327719 DNG327686:DNG327719 DXC327686:DXC327719 EGY327686:EGY327719 EQU327686:EQU327719 FAQ327686:FAQ327719 FKM327686:FKM327719 FUI327686:FUI327719 GEE327686:GEE327719 GOA327686:GOA327719 GXW327686:GXW327719 HHS327686:HHS327719 HRO327686:HRO327719 IBK327686:IBK327719 ILG327686:ILG327719 IVC327686:IVC327719 JEY327686:JEY327719 JOU327686:JOU327719 JYQ327686:JYQ327719 KIM327686:KIM327719 KSI327686:KSI327719 LCE327686:LCE327719 LMA327686:LMA327719 LVW327686:LVW327719 MFS327686:MFS327719 MPO327686:MPO327719 MZK327686:MZK327719 NJG327686:NJG327719 NTC327686:NTC327719 OCY327686:OCY327719 OMU327686:OMU327719 OWQ327686:OWQ327719 PGM327686:PGM327719 PQI327686:PQI327719 QAE327686:QAE327719 QKA327686:QKA327719 QTW327686:QTW327719 RDS327686:RDS327719 RNO327686:RNO327719 RXK327686:RXK327719 SHG327686:SHG327719 SRC327686:SRC327719 TAY327686:TAY327719 TKU327686:TKU327719 TUQ327686:TUQ327719 UEM327686:UEM327719 UOI327686:UOI327719 UYE327686:UYE327719 VIA327686:VIA327719 VRW327686:VRW327719 WBS327686:WBS327719 WLO327686:WLO327719 WVK327686:WVK327719 S393222:S393255 IY393222:IY393255 SU393222:SU393255 ACQ393222:ACQ393255 AMM393222:AMM393255 AWI393222:AWI393255 BGE393222:BGE393255 BQA393222:BQA393255 BZW393222:BZW393255 CJS393222:CJS393255 CTO393222:CTO393255 DDK393222:DDK393255 DNG393222:DNG393255 DXC393222:DXC393255 EGY393222:EGY393255 EQU393222:EQU393255 FAQ393222:FAQ393255 FKM393222:FKM393255 FUI393222:FUI393255 GEE393222:GEE393255 GOA393222:GOA393255 GXW393222:GXW393255 HHS393222:HHS393255 HRO393222:HRO393255 IBK393222:IBK393255 ILG393222:ILG393255 IVC393222:IVC393255 JEY393222:JEY393255 JOU393222:JOU393255 JYQ393222:JYQ393255 KIM393222:KIM393255 KSI393222:KSI393255 LCE393222:LCE393255 LMA393222:LMA393255 LVW393222:LVW393255 MFS393222:MFS393255 MPO393222:MPO393255 MZK393222:MZK393255 NJG393222:NJG393255 NTC393222:NTC393255 OCY393222:OCY393255 OMU393222:OMU393255 OWQ393222:OWQ393255 PGM393222:PGM393255 PQI393222:PQI393255 QAE393222:QAE393255 QKA393222:QKA393255 QTW393222:QTW393255 RDS393222:RDS393255 RNO393222:RNO393255 RXK393222:RXK393255 SHG393222:SHG393255 SRC393222:SRC393255 TAY393222:TAY393255 TKU393222:TKU393255 TUQ393222:TUQ393255 UEM393222:UEM393255 UOI393222:UOI393255 UYE393222:UYE393255 VIA393222:VIA393255 VRW393222:VRW393255 WBS393222:WBS393255 WLO393222:WLO393255 WVK393222:WVK393255 S458758:S458791 IY458758:IY458791 SU458758:SU458791 ACQ458758:ACQ458791 AMM458758:AMM458791 AWI458758:AWI458791 BGE458758:BGE458791 BQA458758:BQA458791 BZW458758:BZW458791 CJS458758:CJS458791 CTO458758:CTO458791 DDK458758:DDK458791 DNG458758:DNG458791 DXC458758:DXC458791 EGY458758:EGY458791 EQU458758:EQU458791 FAQ458758:FAQ458791 FKM458758:FKM458791 FUI458758:FUI458791 GEE458758:GEE458791 GOA458758:GOA458791 GXW458758:GXW458791 HHS458758:HHS458791 HRO458758:HRO458791 IBK458758:IBK458791 ILG458758:ILG458791 IVC458758:IVC458791 JEY458758:JEY458791 JOU458758:JOU458791 JYQ458758:JYQ458791 KIM458758:KIM458791 KSI458758:KSI458791 LCE458758:LCE458791 LMA458758:LMA458791 LVW458758:LVW458791 MFS458758:MFS458791 MPO458758:MPO458791 MZK458758:MZK458791 NJG458758:NJG458791 NTC458758:NTC458791 OCY458758:OCY458791 OMU458758:OMU458791 OWQ458758:OWQ458791 PGM458758:PGM458791 PQI458758:PQI458791 QAE458758:QAE458791 QKA458758:QKA458791 QTW458758:QTW458791 RDS458758:RDS458791 RNO458758:RNO458791 RXK458758:RXK458791 SHG458758:SHG458791 SRC458758:SRC458791 TAY458758:TAY458791 TKU458758:TKU458791 TUQ458758:TUQ458791 UEM458758:UEM458791 UOI458758:UOI458791 UYE458758:UYE458791 VIA458758:VIA458791 VRW458758:VRW458791 WBS458758:WBS458791 WLO458758:WLO458791 WVK458758:WVK458791 S524294:S524327 IY524294:IY524327 SU524294:SU524327 ACQ524294:ACQ524327 AMM524294:AMM524327 AWI524294:AWI524327 BGE524294:BGE524327 BQA524294:BQA524327 BZW524294:BZW524327 CJS524294:CJS524327 CTO524294:CTO524327 DDK524294:DDK524327 DNG524294:DNG524327 DXC524294:DXC524327 EGY524294:EGY524327 EQU524294:EQU524327 FAQ524294:FAQ524327 FKM524294:FKM524327 FUI524294:FUI524327 GEE524294:GEE524327 GOA524294:GOA524327 GXW524294:GXW524327 HHS524294:HHS524327 HRO524294:HRO524327 IBK524294:IBK524327 ILG524294:ILG524327 IVC524294:IVC524327 JEY524294:JEY524327 JOU524294:JOU524327 JYQ524294:JYQ524327 KIM524294:KIM524327 KSI524294:KSI524327 LCE524294:LCE524327 LMA524294:LMA524327 LVW524294:LVW524327 MFS524294:MFS524327 MPO524294:MPO524327 MZK524294:MZK524327 NJG524294:NJG524327 NTC524294:NTC524327 OCY524294:OCY524327 OMU524294:OMU524327 OWQ524294:OWQ524327 PGM524294:PGM524327 PQI524294:PQI524327 QAE524294:QAE524327 QKA524294:QKA524327 QTW524294:QTW524327 RDS524294:RDS524327 RNO524294:RNO524327 RXK524294:RXK524327 SHG524294:SHG524327 SRC524294:SRC524327 TAY524294:TAY524327 TKU524294:TKU524327 TUQ524294:TUQ524327 UEM524294:UEM524327 UOI524294:UOI524327 UYE524294:UYE524327 VIA524294:VIA524327 VRW524294:VRW524327 WBS524294:WBS524327 WLO524294:WLO524327 WVK524294:WVK524327 S589830:S589863 IY589830:IY589863 SU589830:SU589863 ACQ589830:ACQ589863 AMM589830:AMM589863 AWI589830:AWI589863 BGE589830:BGE589863 BQA589830:BQA589863 BZW589830:BZW589863 CJS589830:CJS589863 CTO589830:CTO589863 DDK589830:DDK589863 DNG589830:DNG589863 DXC589830:DXC589863 EGY589830:EGY589863 EQU589830:EQU589863 FAQ589830:FAQ589863 FKM589830:FKM589863 FUI589830:FUI589863 GEE589830:GEE589863 GOA589830:GOA589863 GXW589830:GXW589863 HHS589830:HHS589863 HRO589830:HRO589863 IBK589830:IBK589863 ILG589830:ILG589863 IVC589830:IVC589863 JEY589830:JEY589863 JOU589830:JOU589863 JYQ589830:JYQ589863 KIM589830:KIM589863 KSI589830:KSI589863 LCE589830:LCE589863 LMA589830:LMA589863 LVW589830:LVW589863 MFS589830:MFS589863 MPO589830:MPO589863 MZK589830:MZK589863 NJG589830:NJG589863 NTC589830:NTC589863 OCY589830:OCY589863 OMU589830:OMU589863 OWQ589830:OWQ589863 PGM589830:PGM589863 PQI589830:PQI589863 QAE589830:QAE589863 QKA589830:QKA589863 QTW589830:QTW589863 RDS589830:RDS589863 RNO589830:RNO589863 RXK589830:RXK589863 SHG589830:SHG589863 SRC589830:SRC589863 TAY589830:TAY589863 TKU589830:TKU589863 TUQ589830:TUQ589863 UEM589830:UEM589863 UOI589830:UOI589863 UYE589830:UYE589863 VIA589830:VIA589863 VRW589830:VRW589863 WBS589830:WBS589863 WLO589830:WLO589863 WVK589830:WVK589863 S655366:S655399 IY655366:IY655399 SU655366:SU655399 ACQ655366:ACQ655399 AMM655366:AMM655399 AWI655366:AWI655399 BGE655366:BGE655399 BQA655366:BQA655399 BZW655366:BZW655399 CJS655366:CJS655399 CTO655366:CTO655399 DDK655366:DDK655399 DNG655366:DNG655399 DXC655366:DXC655399 EGY655366:EGY655399 EQU655366:EQU655399 FAQ655366:FAQ655399 FKM655366:FKM655399 FUI655366:FUI655399 GEE655366:GEE655399 GOA655366:GOA655399 GXW655366:GXW655399 HHS655366:HHS655399 HRO655366:HRO655399 IBK655366:IBK655399 ILG655366:ILG655399 IVC655366:IVC655399 JEY655366:JEY655399 JOU655366:JOU655399 JYQ655366:JYQ655399 KIM655366:KIM655399 KSI655366:KSI655399 LCE655366:LCE655399 LMA655366:LMA655399 LVW655366:LVW655399 MFS655366:MFS655399 MPO655366:MPO655399 MZK655366:MZK655399 NJG655366:NJG655399 NTC655366:NTC655399 OCY655366:OCY655399 OMU655366:OMU655399 OWQ655366:OWQ655399 PGM655366:PGM655399 PQI655366:PQI655399 QAE655366:QAE655399 QKA655366:QKA655399 QTW655366:QTW655399 RDS655366:RDS655399 RNO655366:RNO655399 RXK655366:RXK655399 SHG655366:SHG655399 SRC655366:SRC655399 TAY655366:TAY655399 TKU655366:TKU655399 TUQ655366:TUQ655399 UEM655366:UEM655399 UOI655366:UOI655399 UYE655366:UYE655399 VIA655366:VIA655399 VRW655366:VRW655399 WBS655366:WBS655399 WLO655366:WLO655399 WVK655366:WVK655399 S720902:S720935 IY720902:IY720935 SU720902:SU720935 ACQ720902:ACQ720935 AMM720902:AMM720935 AWI720902:AWI720935 BGE720902:BGE720935 BQA720902:BQA720935 BZW720902:BZW720935 CJS720902:CJS720935 CTO720902:CTO720935 DDK720902:DDK720935 DNG720902:DNG720935 DXC720902:DXC720935 EGY720902:EGY720935 EQU720902:EQU720935 FAQ720902:FAQ720935 FKM720902:FKM720935 FUI720902:FUI720935 GEE720902:GEE720935 GOA720902:GOA720935 GXW720902:GXW720935 HHS720902:HHS720935 HRO720902:HRO720935 IBK720902:IBK720935 ILG720902:ILG720935 IVC720902:IVC720935 JEY720902:JEY720935 JOU720902:JOU720935 JYQ720902:JYQ720935 KIM720902:KIM720935 KSI720902:KSI720935 LCE720902:LCE720935 LMA720902:LMA720935 LVW720902:LVW720935 MFS720902:MFS720935 MPO720902:MPO720935 MZK720902:MZK720935 NJG720902:NJG720935 NTC720902:NTC720935 OCY720902:OCY720935 OMU720902:OMU720935 OWQ720902:OWQ720935 PGM720902:PGM720935 PQI720902:PQI720935 QAE720902:QAE720935 QKA720902:QKA720935 QTW720902:QTW720935 RDS720902:RDS720935 RNO720902:RNO720935 RXK720902:RXK720935 SHG720902:SHG720935 SRC720902:SRC720935 TAY720902:TAY720935 TKU720902:TKU720935 TUQ720902:TUQ720935 UEM720902:UEM720935 UOI720902:UOI720935 UYE720902:UYE720935 VIA720902:VIA720935 VRW720902:VRW720935 WBS720902:WBS720935 WLO720902:WLO720935 WVK720902:WVK720935 S786438:S786471 IY786438:IY786471 SU786438:SU786471 ACQ786438:ACQ786471 AMM786438:AMM786471 AWI786438:AWI786471 BGE786438:BGE786471 BQA786438:BQA786471 BZW786438:BZW786471 CJS786438:CJS786471 CTO786438:CTO786471 DDK786438:DDK786471 DNG786438:DNG786471 DXC786438:DXC786471 EGY786438:EGY786471 EQU786438:EQU786471 FAQ786438:FAQ786471 FKM786438:FKM786471 FUI786438:FUI786471 GEE786438:GEE786471 GOA786438:GOA786471 GXW786438:GXW786471 HHS786438:HHS786471 HRO786438:HRO786471 IBK786438:IBK786471 ILG786438:ILG786471 IVC786438:IVC786471 JEY786438:JEY786471 JOU786438:JOU786471 JYQ786438:JYQ786471 KIM786438:KIM786471 KSI786438:KSI786471 LCE786438:LCE786471 LMA786438:LMA786471 LVW786438:LVW786471 MFS786438:MFS786471 MPO786438:MPO786471 MZK786438:MZK786471 NJG786438:NJG786471 NTC786438:NTC786471 OCY786438:OCY786471 OMU786438:OMU786471 OWQ786438:OWQ786471 PGM786438:PGM786471 PQI786438:PQI786471 QAE786438:QAE786471 QKA786438:QKA786471 QTW786438:QTW786471 RDS786438:RDS786471 RNO786438:RNO786471 RXK786438:RXK786471 SHG786438:SHG786471 SRC786438:SRC786471 TAY786438:TAY786471 TKU786438:TKU786471 TUQ786438:TUQ786471 UEM786438:UEM786471 UOI786438:UOI786471 UYE786438:UYE786471 VIA786438:VIA786471 VRW786438:VRW786471 WBS786438:WBS786471 WLO786438:WLO786471 WVK786438:WVK786471 S851974:S852007 IY851974:IY852007 SU851974:SU852007 ACQ851974:ACQ852007 AMM851974:AMM852007 AWI851974:AWI852007 BGE851974:BGE852007 BQA851974:BQA852007 BZW851974:BZW852007 CJS851974:CJS852007 CTO851974:CTO852007 DDK851974:DDK852007 DNG851974:DNG852007 DXC851974:DXC852007 EGY851974:EGY852007 EQU851974:EQU852007 FAQ851974:FAQ852007 FKM851974:FKM852007 FUI851974:FUI852007 GEE851974:GEE852007 GOA851974:GOA852007 GXW851974:GXW852007 HHS851974:HHS852007 HRO851974:HRO852007 IBK851974:IBK852007 ILG851974:ILG852007 IVC851974:IVC852007 JEY851974:JEY852007 JOU851974:JOU852007 JYQ851974:JYQ852007 KIM851974:KIM852007 KSI851974:KSI852007 LCE851974:LCE852007 LMA851974:LMA852007 LVW851974:LVW852007 MFS851974:MFS852007 MPO851974:MPO852007 MZK851974:MZK852007 NJG851974:NJG852007 NTC851974:NTC852007 OCY851974:OCY852007 OMU851974:OMU852007 OWQ851974:OWQ852007 PGM851974:PGM852007 PQI851974:PQI852007 QAE851974:QAE852007 QKA851974:QKA852007 QTW851974:QTW852007 RDS851974:RDS852007 RNO851974:RNO852007 RXK851974:RXK852007 SHG851974:SHG852007 SRC851974:SRC852007 TAY851974:TAY852007 TKU851974:TKU852007 TUQ851974:TUQ852007 UEM851974:UEM852007 UOI851974:UOI852007 UYE851974:UYE852007 VIA851974:VIA852007 VRW851974:VRW852007 WBS851974:WBS852007 WLO851974:WLO852007 WVK851974:WVK852007 S917510:S917543 IY917510:IY917543 SU917510:SU917543 ACQ917510:ACQ917543 AMM917510:AMM917543 AWI917510:AWI917543 BGE917510:BGE917543 BQA917510:BQA917543 BZW917510:BZW917543 CJS917510:CJS917543 CTO917510:CTO917543 DDK917510:DDK917543 DNG917510:DNG917543 DXC917510:DXC917543 EGY917510:EGY917543 EQU917510:EQU917543 FAQ917510:FAQ917543 FKM917510:FKM917543 FUI917510:FUI917543 GEE917510:GEE917543 GOA917510:GOA917543 GXW917510:GXW917543 HHS917510:HHS917543 HRO917510:HRO917543 IBK917510:IBK917543 ILG917510:ILG917543 IVC917510:IVC917543 JEY917510:JEY917543 JOU917510:JOU917543 JYQ917510:JYQ917543 KIM917510:KIM917543 KSI917510:KSI917543 LCE917510:LCE917543 LMA917510:LMA917543 LVW917510:LVW917543 MFS917510:MFS917543 MPO917510:MPO917543 MZK917510:MZK917543 NJG917510:NJG917543 NTC917510:NTC917543 OCY917510:OCY917543 OMU917510:OMU917543 OWQ917510:OWQ917543 PGM917510:PGM917543 PQI917510:PQI917543 QAE917510:QAE917543 QKA917510:QKA917543 QTW917510:QTW917543 RDS917510:RDS917543 RNO917510:RNO917543 RXK917510:RXK917543 SHG917510:SHG917543 SRC917510:SRC917543 TAY917510:TAY917543 TKU917510:TKU917543 TUQ917510:TUQ917543 UEM917510:UEM917543 UOI917510:UOI917543 UYE917510:UYE917543 VIA917510:VIA917543 VRW917510:VRW917543 WBS917510:WBS917543 WLO917510:WLO917543 WVK917510:WVK917543 S983046:S983079 IY983046:IY983079 SU983046:SU983079 ACQ983046:ACQ983079 AMM983046:AMM983079 AWI983046:AWI983079 BGE983046:BGE983079 BQA983046:BQA983079 BZW983046:BZW983079 CJS983046:CJS983079 CTO983046:CTO983079 DDK983046:DDK983079 DNG983046:DNG983079 DXC983046:DXC983079 EGY983046:EGY983079 EQU983046:EQU983079 FAQ983046:FAQ983079 FKM983046:FKM983079 FUI983046:FUI983079 GEE983046:GEE983079 GOA983046:GOA983079 GXW983046:GXW983079 HHS983046:HHS983079 HRO983046:HRO983079 IBK983046:IBK983079 ILG983046:ILG983079 IVC983046:IVC983079 JEY983046:JEY983079 JOU983046:JOU983079 JYQ983046:JYQ983079 KIM983046:KIM983079 KSI983046:KSI983079 LCE983046:LCE983079 LMA983046:LMA983079 LVW983046:LVW983079 MFS983046:MFS983079 MPO983046:MPO983079 MZK983046:MZK983079 NJG983046:NJG983079 NTC983046:NTC983079 OCY983046:OCY983079 OMU983046:OMU983079 OWQ983046:OWQ983079 PGM983046:PGM983079 PQI983046:PQI983079 QAE983046:QAE983079 QKA983046:QKA983079 QTW983046:QTW983079 RDS983046:RDS983079 RNO983046:RNO983079 RXK983046:RXK983079 SHG983046:SHG983079 SRC983046:SRC983079 TAY983046:TAY983079 TKU983046:TKU983079 TUQ983046:TUQ983079 UEM983046:UEM983079 UOI983046:UOI983079 UYE983046:UYE983079 VIA983046:VIA983079 VRW983046:VRW983079 WBS983046:WBS983079 WLO983046:WLO983079 WVK983046:WVK983079" xr:uid="{E85D1080-6616-4FC2-A43D-16E0DA03C422}">
      <mc:AlternateContent xmlns:x12ac="http://schemas.microsoft.com/office/spreadsheetml/2011/1/ac" xmlns:mc="http://schemas.openxmlformats.org/markup-compatibility/2006">
        <mc:Choice Requires="x12ac">
          <x12ac:list>BDI 1,BDI 2,BDI 3,"0,00%"</x12ac:list>
        </mc:Choice>
        <mc:Fallback>
          <formula1>"BDI 1,BDI 2,BDI 3,0,00%"</formula1>
        </mc:Fallback>
      </mc:AlternateContent>
      <formula2>0</formula2>
    </dataValidation>
    <dataValidation type="list" allowBlank="1" sqref="M14 IS14 SO14 ACK14 AMG14 AWC14 BFY14 BPU14 BZQ14 CJM14 CTI14 DDE14 DNA14 DWW14 EGS14 EQO14 FAK14 FKG14 FUC14 GDY14 GNU14 GXQ14 HHM14 HRI14 IBE14 ILA14 IUW14 JES14 JOO14 JYK14 KIG14 KSC14 LBY14 LLU14 LVQ14 MFM14 MPI14 MZE14 NJA14 NSW14 OCS14 OMO14 OWK14 PGG14 PQC14 PZY14 QJU14 QTQ14 RDM14 RNI14 RXE14 SHA14 SQW14 TAS14 TKO14 TUK14 UEG14 UOC14 UXY14 VHU14 VRQ14 WBM14 WLI14 WVE14 M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M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M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M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M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M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M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M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M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M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M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M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M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M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M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WVE983044 M16:M49 IS16:IS49 SO16:SO49 ACK16:ACK49 AMG16:AMG49 AWC16:AWC49 BFY16:BFY49 BPU16:BPU49 BZQ16:BZQ49 CJM16:CJM49 CTI16:CTI49 DDE16:DDE49 DNA16:DNA49 DWW16:DWW49 EGS16:EGS49 EQO16:EQO49 FAK16:FAK49 FKG16:FKG49 FUC16:FUC49 GDY16:GDY49 GNU16:GNU49 GXQ16:GXQ49 HHM16:HHM49 HRI16:HRI49 IBE16:IBE49 ILA16:ILA49 IUW16:IUW49 JES16:JES49 JOO16:JOO49 JYK16:JYK49 KIG16:KIG49 KSC16:KSC49 LBY16:LBY49 LLU16:LLU49 LVQ16:LVQ49 MFM16:MFM49 MPI16:MPI49 MZE16:MZE49 NJA16:NJA49 NSW16:NSW49 OCS16:OCS49 OMO16:OMO49 OWK16:OWK49 PGG16:PGG49 PQC16:PQC49 PZY16:PZY49 QJU16:QJU49 QTQ16:QTQ49 RDM16:RDM49 RNI16:RNI49 RXE16:RXE49 SHA16:SHA49 SQW16:SQW49 TAS16:TAS49 TKO16:TKO49 TUK16:TUK49 UEG16:UEG49 UOC16:UOC49 UXY16:UXY49 VHU16:VHU49 VRQ16:VRQ49 WBM16:WBM49 WLI16:WLI49 WVE16:WVE49 M65542:M65575 IS65542:IS65575 SO65542:SO65575 ACK65542:ACK65575 AMG65542:AMG65575 AWC65542:AWC65575 BFY65542:BFY65575 BPU65542:BPU65575 BZQ65542:BZQ65575 CJM65542:CJM65575 CTI65542:CTI65575 DDE65542:DDE65575 DNA65542:DNA65575 DWW65542:DWW65575 EGS65542:EGS65575 EQO65542:EQO65575 FAK65542:FAK65575 FKG65542:FKG65575 FUC65542:FUC65575 GDY65542:GDY65575 GNU65542:GNU65575 GXQ65542:GXQ65575 HHM65542:HHM65575 HRI65542:HRI65575 IBE65542:IBE65575 ILA65542:ILA65575 IUW65542:IUW65575 JES65542:JES65575 JOO65542:JOO65575 JYK65542:JYK65575 KIG65542:KIG65575 KSC65542:KSC65575 LBY65542:LBY65575 LLU65542:LLU65575 LVQ65542:LVQ65575 MFM65542:MFM65575 MPI65542:MPI65575 MZE65542:MZE65575 NJA65542:NJA65575 NSW65542:NSW65575 OCS65542:OCS65575 OMO65542:OMO65575 OWK65542:OWK65575 PGG65542:PGG65575 PQC65542:PQC65575 PZY65542:PZY65575 QJU65542:QJU65575 QTQ65542:QTQ65575 RDM65542:RDM65575 RNI65542:RNI65575 RXE65542:RXE65575 SHA65542:SHA65575 SQW65542:SQW65575 TAS65542:TAS65575 TKO65542:TKO65575 TUK65542:TUK65575 UEG65542:UEG65575 UOC65542:UOC65575 UXY65542:UXY65575 VHU65542:VHU65575 VRQ65542:VRQ65575 WBM65542:WBM65575 WLI65542:WLI65575 WVE65542:WVE65575 M131078:M131111 IS131078:IS131111 SO131078:SO131111 ACK131078:ACK131111 AMG131078:AMG131111 AWC131078:AWC131111 BFY131078:BFY131111 BPU131078:BPU131111 BZQ131078:BZQ131111 CJM131078:CJM131111 CTI131078:CTI131111 DDE131078:DDE131111 DNA131078:DNA131111 DWW131078:DWW131111 EGS131078:EGS131111 EQO131078:EQO131111 FAK131078:FAK131111 FKG131078:FKG131111 FUC131078:FUC131111 GDY131078:GDY131111 GNU131078:GNU131111 GXQ131078:GXQ131111 HHM131078:HHM131111 HRI131078:HRI131111 IBE131078:IBE131111 ILA131078:ILA131111 IUW131078:IUW131111 JES131078:JES131111 JOO131078:JOO131111 JYK131078:JYK131111 KIG131078:KIG131111 KSC131078:KSC131111 LBY131078:LBY131111 LLU131078:LLU131111 LVQ131078:LVQ131111 MFM131078:MFM131111 MPI131078:MPI131111 MZE131078:MZE131111 NJA131078:NJA131111 NSW131078:NSW131111 OCS131078:OCS131111 OMO131078:OMO131111 OWK131078:OWK131111 PGG131078:PGG131111 PQC131078:PQC131111 PZY131078:PZY131111 QJU131078:QJU131111 QTQ131078:QTQ131111 RDM131078:RDM131111 RNI131078:RNI131111 RXE131078:RXE131111 SHA131078:SHA131111 SQW131078:SQW131111 TAS131078:TAS131111 TKO131078:TKO131111 TUK131078:TUK131111 UEG131078:UEG131111 UOC131078:UOC131111 UXY131078:UXY131111 VHU131078:VHU131111 VRQ131078:VRQ131111 WBM131078:WBM131111 WLI131078:WLI131111 WVE131078:WVE131111 M196614:M196647 IS196614:IS196647 SO196614:SO196647 ACK196614:ACK196647 AMG196614:AMG196647 AWC196614:AWC196647 BFY196614:BFY196647 BPU196614:BPU196647 BZQ196614:BZQ196647 CJM196614:CJM196647 CTI196614:CTI196647 DDE196614:DDE196647 DNA196614:DNA196647 DWW196614:DWW196647 EGS196614:EGS196647 EQO196614:EQO196647 FAK196614:FAK196647 FKG196614:FKG196647 FUC196614:FUC196647 GDY196614:GDY196647 GNU196614:GNU196647 GXQ196614:GXQ196647 HHM196614:HHM196647 HRI196614:HRI196647 IBE196614:IBE196647 ILA196614:ILA196647 IUW196614:IUW196647 JES196614:JES196647 JOO196614:JOO196647 JYK196614:JYK196647 KIG196614:KIG196647 KSC196614:KSC196647 LBY196614:LBY196647 LLU196614:LLU196647 LVQ196614:LVQ196647 MFM196614:MFM196647 MPI196614:MPI196647 MZE196614:MZE196647 NJA196614:NJA196647 NSW196614:NSW196647 OCS196614:OCS196647 OMO196614:OMO196647 OWK196614:OWK196647 PGG196614:PGG196647 PQC196614:PQC196647 PZY196614:PZY196647 QJU196614:QJU196647 QTQ196614:QTQ196647 RDM196614:RDM196647 RNI196614:RNI196647 RXE196614:RXE196647 SHA196614:SHA196647 SQW196614:SQW196647 TAS196614:TAS196647 TKO196614:TKO196647 TUK196614:TUK196647 UEG196614:UEG196647 UOC196614:UOC196647 UXY196614:UXY196647 VHU196614:VHU196647 VRQ196614:VRQ196647 WBM196614:WBM196647 WLI196614:WLI196647 WVE196614:WVE196647 M262150:M262183 IS262150:IS262183 SO262150:SO262183 ACK262150:ACK262183 AMG262150:AMG262183 AWC262150:AWC262183 BFY262150:BFY262183 BPU262150:BPU262183 BZQ262150:BZQ262183 CJM262150:CJM262183 CTI262150:CTI262183 DDE262150:DDE262183 DNA262150:DNA262183 DWW262150:DWW262183 EGS262150:EGS262183 EQO262150:EQO262183 FAK262150:FAK262183 FKG262150:FKG262183 FUC262150:FUC262183 GDY262150:GDY262183 GNU262150:GNU262183 GXQ262150:GXQ262183 HHM262150:HHM262183 HRI262150:HRI262183 IBE262150:IBE262183 ILA262150:ILA262183 IUW262150:IUW262183 JES262150:JES262183 JOO262150:JOO262183 JYK262150:JYK262183 KIG262150:KIG262183 KSC262150:KSC262183 LBY262150:LBY262183 LLU262150:LLU262183 LVQ262150:LVQ262183 MFM262150:MFM262183 MPI262150:MPI262183 MZE262150:MZE262183 NJA262150:NJA262183 NSW262150:NSW262183 OCS262150:OCS262183 OMO262150:OMO262183 OWK262150:OWK262183 PGG262150:PGG262183 PQC262150:PQC262183 PZY262150:PZY262183 QJU262150:QJU262183 QTQ262150:QTQ262183 RDM262150:RDM262183 RNI262150:RNI262183 RXE262150:RXE262183 SHA262150:SHA262183 SQW262150:SQW262183 TAS262150:TAS262183 TKO262150:TKO262183 TUK262150:TUK262183 UEG262150:UEG262183 UOC262150:UOC262183 UXY262150:UXY262183 VHU262150:VHU262183 VRQ262150:VRQ262183 WBM262150:WBM262183 WLI262150:WLI262183 WVE262150:WVE262183 M327686:M327719 IS327686:IS327719 SO327686:SO327719 ACK327686:ACK327719 AMG327686:AMG327719 AWC327686:AWC327719 BFY327686:BFY327719 BPU327686:BPU327719 BZQ327686:BZQ327719 CJM327686:CJM327719 CTI327686:CTI327719 DDE327686:DDE327719 DNA327686:DNA327719 DWW327686:DWW327719 EGS327686:EGS327719 EQO327686:EQO327719 FAK327686:FAK327719 FKG327686:FKG327719 FUC327686:FUC327719 GDY327686:GDY327719 GNU327686:GNU327719 GXQ327686:GXQ327719 HHM327686:HHM327719 HRI327686:HRI327719 IBE327686:IBE327719 ILA327686:ILA327719 IUW327686:IUW327719 JES327686:JES327719 JOO327686:JOO327719 JYK327686:JYK327719 KIG327686:KIG327719 KSC327686:KSC327719 LBY327686:LBY327719 LLU327686:LLU327719 LVQ327686:LVQ327719 MFM327686:MFM327719 MPI327686:MPI327719 MZE327686:MZE327719 NJA327686:NJA327719 NSW327686:NSW327719 OCS327686:OCS327719 OMO327686:OMO327719 OWK327686:OWK327719 PGG327686:PGG327719 PQC327686:PQC327719 PZY327686:PZY327719 QJU327686:QJU327719 QTQ327686:QTQ327719 RDM327686:RDM327719 RNI327686:RNI327719 RXE327686:RXE327719 SHA327686:SHA327719 SQW327686:SQW327719 TAS327686:TAS327719 TKO327686:TKO327719 TUK327686:TUK327719 UEG327686:UEG327719 UOC327686:UOC327719 UXY327686:UXY327719 VHU327686:VHU327719 VRQ327686:VRQ327719 WBM327686:WBM327719 WLI327686:WLI327719 WVE327686:WVE327719 M393222:M393255 IS393222:IS393255 SO393222:SO393255 ACK393222:ACK393255 AMG393222:AMG393255 AWC393222:AWC393255 BFY393222:BFY393255 BPU393222:BPU393255 BZQ393222:BZQ393255 CJM393222:CJM393255 CTI393222:CTI393255 DDE393222:DDE393255 DNA393222:DNA393255 DWW393222:DWW393255 EGS393222:EGS393255 EQO393222:EQO393255 FAK393222:FAK393255 FKG393222:FKG393255 FUC393222:FUC393255 GDY393222:GDY393255 GNU393222:GNU393255 GXQ393222:GXQ393255 HHM393222:HHM393255 HRI393222:HRI393255 IBE393222:IBE393255 ILA393222:ILA393255 IUW393222:IUW393255 JES393222:JES393255 JOO393222:JOO393255 JYK393222:JYK393255 KIG393222:KIG393255 KSC393222:KSC393255 LBY393222:LBY393255 LLU393222:LLU393255 LVQ393222:LVQ393255 MFM393222:MFM393255 MPI393222:MPI393255 MZE393222:MZE393255 NJA393222:NJA393255 NSW393222:NSW393255 OCS393222:OCS393255 OMO393222:OMO393255 OWK393222:OWK393255 PGG393222:PGG393255 PQC393222:PQC393255 PZY393222:PZY393255 QJU393222:QJU393255 QTQ393222:QTQ393255 RDM393222:RDM393255 RNI393222:RNI393255 RXE393222:RXE393255 SHA393222:SHA393255 SQW393222:SQW393255 TAS393222:TAS393255 TKO393222:TKO393255 TUK393222:TUK393255 UEG393222:UEG393255 UOC393222:UOC393255 UXY393222:UXY393255 VHU393222:VHU393255 VRQ393222:VRQ393255 WBM393222:WBM393255 WLI393222:WLI393255 WVE393222:WVE393255 M458758:M458791 IS458758:IS458791 SO458758:SO458791 ACK458758:ACK458791 AMG458758:AMG458791 AWC458758:AWC458791 BFY458758:BFY458791 BPU458758:BPU458791 BZQ458758:BZQ458791 CJM458758:CJM458791 CTI458758:CTI458791 DDE458758:DDE458791 DNA458758:DNA458791 DWW458758:DWW458791 EGS458758:EGS458791 EQO458758:EQO458791 FAK458758:FAK458791 FKG458758:FKG458791 FUC458758:FUC458791 GDY458758:GDY458791 GNU458758:GNU458791 GXQ458758:GXQ458791 HHM458758:HHM458791 HRI458758:HRI458791 IBE458758:IBE458791 ILA458758:ILA458791 IUW458758:IUW458791 JES458758:JES458791 JOO458758:JOO458791 JYK458758:JYK458791 KIG458758:KIG458791 KSC458758:KSC458791 LBY458758:LBY458791 LLU458758:LLU458791 LVQ458758:LVQ458791 MFM458758:MFM458791 MPI458758:MPI458791 MZE458758:MZE458791 NJA458758:NJA458791 NSW458758:NSW458791 OCS458758:OCS458791 OMO458758:OMO458791 OWK458758:OWK458791 PGG458758:PGG458791 PQC458758:PQC458791 PZY458758:PZY458791 QJU458758:QJU458791 QTQ458758:QTQ458791 RDM458758:RDM458791 RNI458758:RNI458791 RXE458758:RXE458791 SHA458758:SHA458791 SQW458758:SQW458791 TAS458758:TAS458791 TKO458758:TKO458791 TUK458758:TUK458791 UEG458758:UEG458791 UOC458758:UOC458791 UXY458758:UXY458791 VHU458758:VHU458791 VRQ458758:VRQ458791 WBM458758:WBM458791 WLI458758:WLI458791 WVE458758:WVE458791 M524294:M524327 IS524294:IS524327 SO524294:SO524327 ACK524294:ACK524327 AMG524294:AMG524327 AWC524294:AWC524327 BFY524294:BFY524327 BPU524294:BPU524327 BZQ524294:BZQ524327 CJM524294:CJM524327 CTI524294:CTI524327 DDE524294:DDE524327 DNA524294:DNA524327 DWW524294:DWW524327 EGS524294:EGS524327 EQO524294:EQO524327 FAK524294:FAK524327 FKG524294:FKG524327 FUC524294:FUC524327 GDY524294:GDY524327 GNU524294:GNU524327 GXQ524294:GXQ524327 HHM524294:HHM524327 HRI524294:HRI524327 IBE524294:IBE524327 ILA524294:ILA524327 IUW524294:IUW524327 JES524294:JES524327 JOO524294:JOO524327 JYK524294:JYK524327 KIG524294:KIG524327 KSC524294:KSC524327 LBY524294:LBY524327 LLU524294:LLU524327 LVQ524294:LVQ524327 MFM524294:MFM524327 MPI524294:MPI524327 MZE524294:MZE524327 NJA524294:NJA524327 NSW524294:NSW524327 OCS524294:OCS524327 OMO524294:OMO524327 OWK524294:OWK524327 PGG524294:PGG524327 PQC524294:PQC524327 PZY524294:PZY524327 QJU524294:QJU524327 QTQ524294:QTQ524327 RDM524294:RDM524327 RNI524294:RNI524327 RXE524294:RXE524327 SHA524294:SHA524327 SQW524294:SQW524327 TAS524294:TAS524327 TKO524294:TKO524327 TUK524294:TUK524327 UEG524294:UEG524327 UOC524294:UOC524327 UXY524294:UXY524327 VHU524294:VHU524327 VRQ524294:VRQ524327 WBM524294:WBM524327 WLI524294:WLI524327 WVE524294:WVE524327 M589830:M589863 IS589830:IS589863 SO589830:SO589863 ACK589830:ACK589863 AMG589830:AMG589863 AWC589830:AWC589863 BFY589830:BFY589863 BPU589830:BPU589863 BZQ589830:BZQ589863 CJM589830:CJM589863 CTI589830:CTI589863 DDE589830:DDE589863 DNA589830:DNA589863 DWW589830:DWW589863 EGS589830:EGS589863 EQO589830:EQO589863 FAK589830:FAK589863 FKG589830:FKG589863 FUC589830:FUC589863 GDY589830:GDY589863 GNU589830:GNU589863 GXQ589830:GXQ589863 HHM589830:HHM589863 HRI589830:HRI589863 IBE589830:IBE589863 ILA589830:ILA589863 IUW589830:IUW589863 JES589830:JES589863 JOO589830:JOO589863 JYK589830:JYK589863 KIG589830:KIG589863 KSC589830:KSC589863 LBY589830:LBY589863 LLU589830:LLU589863 LVQ589830:LVQ589863 MFM589830:MFM589863 MPI589830:MPI589863 MZE589830:MZE589863 NJA589830:NJA589863 NSW589830:NSW589863 OCS589830:OCS589863 OMO589830:OMO589863 OWK589830:OWK589863 PGG589830:PGG589863 PQC589830:PQC589863 PZY589830:PZY589863 QJU589830:QJU589863 QTQ589830:QTQ589863 RDM589830:RDM589863 RNI589830:RNI589863 RXE589830:RXE589863 SHA589830:SHA589863 SQW589830:SQW589863 TAS589830:TAS589863 TKO589830:TKO589863 TUK589830:TUK589863 UEG589830:UEG589863 UOC589830:UOC589863 UXY589830:UXY589863 VHU589830:VHU589863 VRQ589830:VRQ589863 WBM589830:WBM589863 WLI589830:WLI589863 WVE589830:WVE589863 M655366:M655399 IS655366:IS655399 SO655366:SO655399 ACK655366:ACK655399 AMG655366:AMG655399 AWC655366:AWC655399 BFY655366:BFY655399 BPU655366:BPU655399 BZQ655366:BZQ655399 CJM655366:CJM655399 CTI655366:CTI655399 DDE655366:DDE655399 DNA655366:DNA655399 DWW655366:DWW655399 EGS655366:EGS655399 EQO655366:EQO655399 FAK655366:FAK655399 FKG655366:FKG655399 FUC655366:FUC655399 GDY655366:GDY655399 GNU655366:GNU655399 GXQ655366:GXQ655399 HHM655366:HHM655399 HRI655366:HRI655399 IBE655366:IBE655399 ILA655366:ILA655399 IUW655366:IUW655399 JES655366:JES655399 JOO655366:JOO655399 JYK655366:JYK655399 KIG655366:KIG655399 KSC655366:KSC655399 LBY655366:LBY655399 LLU655366:LLU655399 LVQ655366:LVQ655399 MFM655366:MFM655399 MPI655366:MPI655399 MZE655366:MZE655399 NJA655366:NJA655399 NSW655366:NSW655399 OCS655366:OCS655399 OMO655366:OMO655399 OWK655366:OWK655399 PGG655366:PGG655399 PQC655366:PQC655399 PZY655366:PZY655399 QJU655366:QJU655399 QTQ655366:QTQ655399 RDM655366:RDM655399 RNI655366:RNI655399 RXE655366:RXE655399 SHA655366:SHA655399 SQW655366:SQW655399 TAS655366:TAS655399 TKO655366:TKO655399 TUK655366:TUK655399 UEG655366:UEG655399 UOC655366:UOC655399 UXY655366:UXY655399 VHU655366:VHU655399 VRQ655366:VRQ655399 WBM655366:WBM655399 WLI655366:WLI655399 WVE655366:WVE655399 M720902:M720935 IS720902:IS720935 SO720902:SO720935 ACK720902:ACK720935 AMG720902:AMG720935 AWC720902:AWC720935 BFY720902:BFY720935 BPU720902:BPU720935 BZQ720902:BZQ720935 CJM720902:CJM720935 CTI720902:CTI720935 DDE720902:DDE720935 DNA720902:DNA720935 DWW720902:DWW720935 EGS720902:EGS720935 EQO720902:EQO720935 FAK720902:FAK720935 FKG720902:FKG720935 FUC720902:FUC720935 GDY720902:GDY720935 GNU720902:GNU720935 GXQ720902:GXQ720935 HHM720902:HHM720935 HRI720902:HRI720935 IBE720902:IBE720935 ILA720902:ILA720935 IUW720902:IUW720935 JES720902:JES720935 JOO720902:JOO720935 JYK720902:JYK720935 KIG720902:KIG720935 KSC720902:KSC720935 LBY720902:LBY720935 LLU720902:LLU720935 LVQ720902:LVQ720935 MFM720902:MFM720935 MPI720902:MPI720935 MZE720902:MZE720935 NJA720902:NJA720935 NSW720902:NSW720935 OCS720902:OCS720935 OMO720902:OMO720935 OWK720902:OWK720935 PGG720902:PGG720935 PQC720902:PQC720935 PZY720902:PZY720935 QJU720902:QJU720935 QTQ720902:QTQ720935 RDM720902:RDM720935 RNI720902:RNI720935 RXE720902:RXE720935 SHA720902:SHA720935 SQW720902:SQW720935 TAS720902:TAS720935 TKO720902:TKO720935 TUK720902:TUK720935 UEG720902:UEG720935 UOC720902:UOC720935 UXY720902:UXY720935 VHU720902:VHU720935 VRQ720902:VRQ720935 WBM720902:WBM720935 WLI720902:WLI720935 WVE720902:WVE720935 M786438:M786471 IS786438:IS786471 SO786438:SO786471 ACK786438:ACK786471 AMG786438:AMG786471 AWC786438:AWC786471 BFY786438:BFY786471 BPU786438:BPU786471 BZQ786438:BZQ786471 CJM786438:CJM786471 CTI786438:CTI786471 DDE786438:DDE786471 DNA786438:DNA786471 DWW786438:DWW786471 EGS786438:EGS786471 EQO786438:EQO786471 FAK786438:FAK786471 FKG786438:FKG786471 FUC786438:FUC786471 GDY786438:GDY786471 GNU786438:GNU786471 GXQ786438:GXQ786471 HHM786438:HHM786471 HRI786438:HRI786471 IBE786438:IBE786471 ILA786438:ILA786471 IUW786438:IUW786471 JES786438:JES786471 JOO786438:JOO786471 JYK786438:JYK786471 KIG786438:KIG786471 KSC786438:KSC786471 LBY786438:LBY786471 LLU786438:LLU786471 LVQ786438:LVQ786471 MFM786438:MFM786471 MPI786438:MPI786471 MZE786438:MZE786471 NJA786438:NJA786471 NSW786438:NSW786471 OCS786438:OCS786471 OMO786438:OMO786471 OWK786438:OWK786471 PGG786438:PGG786471 PQC786438:PQC786471 PZY786438:PZY786471 QJU786438:QJU786471 QTQ786438:QTQ786471 RDM786438:RDM786471 RNI786438:RNI786471 RXE786438:RXE786471 SHA786438:SHA786471 SQW786438:SQW786471 TAS786438:TAS786471 TKO786438:TKO786471 TUK786438:TUK786471 UEG786438:UEG786471 UOC786438:UOC786471 UXY786438:UXY786471 VHU786438:VHU786471 VRQ786438:VRQ786471 WBM786438:WBM786471 WLI786438:WLI786471 WVE786438:WVE786471 M851974:M852007 IS851974:IS852007 SO851974:SO852007 ACK851974:ACK852007 AMG851974:AMG852007 AWC851974:AWC852007 BFY851974:BFY852007 BPU851974:BPU852007 BZQ851974:BZQ852007 CJM851974:CJM852007 CTI851974:CTI852007 DDE851974:DDE852007 DNA851974:DNA852007 DWW851974:DWW852007 EGS851974:EGS852007 EQO851974:EQO852007 FAK851974:FAK852007 FKG851974:FKG852007 FUC851974:FUC852007 GDY851974:GDY852007 GNU851974:GNU852007 GXQ851974:GXQ852007 HHM851974:HHM852007 HRI851974:HRI852007 IBE851974:IBE852007 ILA851974:ILA852007 IUW851974:IUW852007 JES851974:JES852007 JOO851974:JOO852007 JYK851974:JYK852007 KIG851974:KIG852007 KSC851974:KSC852007 LBY851974:LBY852007 LLU851974:LLU852007 LVQ851974:LVQ852007 MFM851974:MFM852007 MPI851974:MPI852007 MZE851974:MZE852007 NJA851974:NJA852007 NSW851974:NSW852007 OCS851974:OCS852007 OMO851974:OMO852007 OWK851974:OWK852007 PGG851974:PGG852007 PQC851974:PQC852007 PZY851974:PZY852007 QJU851974:QJU852007 QTQ851974:QTQ852007 RDM851974:RDM852007 RNI851974:RNI852007 RXE851974:RXE852007 SHA851974:SHA852007 SQW851974:SQW852007 TAS851974:TAS852007 TKO851974:TKO852007 TUK851974:TUK852007 UEG851974:UEG852007 UOC851974:UOC852007 UXY851974:UXY852007 VHU851974:VHU852007 VRQ851974:VRQ852007 WBM851974:WBM852007 WLI851974:WLI852007 WVE851974:WVE852007 M917510:M917543 IS917510:IS917543 SO917510:SO917543 ACK917510:ACK917543 AMG917510:AMG917543 AWC917510:AWC917543 BFY917510:BFY917543 BPU917510:BPU917543 BZQ917510:BZQ917543 CJM917510:CJM917543 CTI917510:CTI917543 DDE917510:DDE917543 DNA917510:DNA917543 DWW917510:DWW917543 EGS917510:EGS917543 EQO917510:EQO917543 FAK917510:FAK917543 FKG917510:FKG917543 FUC917510:FUC917543 GDY917510:GDY917543 GNU917510:GNU917543 GXQ917510:GXQ917543 HHM917510:HHM917543 HRI917510:HRI917543 IBE917510:IBE917543 ILA917510:ILA917543 IUW917510:IUW917543 JES917510:JES917543 JOO917510:JOO917543 JYK917510:JYK917543 KIG917510:KIG917543 KSC917510:KSC917543 LBY917510:LBY917543 LLU917510:LLU917543 LVQ917510:LVQ917543 MFM917510:MFM917543 MPI917510:MPI917543 MZE917510:MZE917543 NJA917510:NJA917543 NSW917510:NSW917543 OCS917510:OCS917543 OMO917510:OMO917543 OWK917510:OWK917543 PGG917510:PGG917543 PQC917510:PQC917543 PZY917510:PZY917543 QJU917510:QJU917543 QTQ917510:QTQ917543 RDM917510:RDM917543 RNI917510:RNI917543 RXE917510:RXE917543 SHA917510:SHA917543 SQW917510:SQW917543 TAS917510:TAS917543 TKO917510:TKO917543 TUK917510:TUK917543 UEG917510:UEG917543 UOC917510:UOC917543 UXY917510:UXY917543 VHU917510:VHU917543 VRQ917510:VRQ917543 WBM917510:WBM917543 WLI917510:WLI917543 WVE917510:WVE917543 M983046:M983079 IS983046:IS983079 SO983046:SO983079 ACK983046:ACK983079 AMG983046:AMG983079 AWC983046:AWC983079 BFY983046:BFY983079 BPU983046:BPU983079 BZQ983046:BZQ983079 CJM983046:CJM983079 CTI983046:CTI983079 DDE983046:DDE983079 DNA983046:DNA983079 DWW983046:DWW983079 EGS983046:EGS983079 EQO983046:EQO983079 FAK983046:FAK983079 FKG983046:FKG983079 FUC983046:FUC983079 GDY983046:GDY983079 GNU983046:GNU983079 GXQ983046:GXQ983079 HHM983046:HHM983079 HRI983046:HRI983079 IBE983046:IBE983079 ILA983046:ILA983079 IUW983046:IUW983079 JES983046:JES983079 JOO983046:JOO983079 JYK983046:JYK983079 KIG983046:KIG983079 KSC983046:KSC983079 LBY983046:LBY983079 LLU983046:LLU983079 LVQ983046:LVQ983079 MFM983046:MFM983079 MPI983046:MPI983079 MZE983046:MZE983079 NJA983046:NJA983079 NSW983046:NSW983079 OCS983046:OCS983079 OMO983046:OMO983079 OWK983046:OWK983079 PGG983046:PGG983079 PQC983046:PQC983079 PZY983046:PZY983079 QJU983046:QJU983079 QTQ983046:QTQ983079 RDM983046:RDM983079 RNI983046:RNI983079 RXE983046:RXE983079 SHA983046:SHA983079 SQW983046:SQW983079 TAS983046:TAS983079 TKO983046:TKO983079 TUK983046:TUK983079 UEG983046:UEG983079 UOC983046:UOC983079 UXY983046:UXY983079 VHU983046:VHU983079 VRQ983046:VRQ983079 WBM983046:WBM983079 WLI983046:WLI983079 WVE983046:WVE983079" xr:uid="{FE6C1DCD-E731-4477-B67D-FC0F2FF622AF}">
      <formula1>"SINAPI,SINAPI-I,SICRO,Composição,Cotação"</formula1>
      <formula2>0</formula2>
    </dataValidation>
    <dataValidation type="decimal" operator="greaterThan" allowBlank="1" showErrorMessage="1" error="Apenas números decimais maiores que zero." sqref="R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R65540 IX65540 ST65540 ACP65540 AML65540 AWH65540 BGD65540 BPZ65540 BZV65540 CJR65540 CTN65540 DDJ65540 DNF65540 DXB65540 EGX65540 EQT65540 FAP65540 FKL65540 FUH65540 GED65540 GNZ65540 GXV65540 HHR65540 HRN65540 IBJ65540 ILF65540 IVB65540 JEX65540 JOT65540 JYP65540 KIL65540 KSH65540 LCD65540 LLZ65540 LVV65540 MFR65540 MPN65540 MZJ65540 NJF65540 NTB65540 OCX65540 OMT65540 OWP65540 PGL65540 PQH65540 QAD65540 QJZ65540 QTV65540 RDR65540 RNN65540 RXJ65540 SHF65540 SRB65540 TAX65540 TKT65540 TUP65540 UEL65540 UOH65540 UYD65540 VHZ65540 VRV65540 WBR65540 WLN65540 WVJ65540 R131076 IX131076 ST131076 ACP131076 AML131076 AWH131076 BGD131076 BPZ131076 BZV131076 CJR131076 CTN131076 DDJ131076 DNF131076 DXB131076 EGX131076 EQT131076 FAP131076 FKL131076 FUH131076 GED131076 GNZ131076 GXV131076 HHR131076 HRN131076 IBJ131076 ILF131076 IVB131076 JEX131076 JOT131076 JYP131076 KIL131076 KSH131076 LCD131076 LLZ131076 LVV131076 MFR131076 MPN131076 MZJ131076 NJF131076 NTB131076 OCX131076 OMT131076 OWP131076 PGL131076 PQH131076 QAD131076 QJZ131076 QTV131076 RDR131076 RNN131076 RXJ131076 SHF131076 SRB131076 TAX131076 TKT131076 TUP131076 UEL131076 UOH131076 UYD131076 VHZ131076 VRV131076 WBR131076 WLN131076 WVJ131076 R196612 IX196612 ST196612 ACP196612 AML196612 AWH196612 BGD196612 BPZ196612 BZV196612 CJR196612 CTN196612 DDJ196612 DNF196612 DXB196612 EGX196612 EQT196612 FAP196612 FKL196612 FUH196612 GED196612 GNZ196612 GXV196612 HHR196612 HRN196612 IBJ196612 ILF196612 IVB196612 JEX196612 JOT196612 JYP196612 KIL196612 KSH196612 LCD196612 LLZ196612 LVV196612 MFR196612 MPN196612 MZJ196612 NJF196612 NTB196612 OCX196612 OMT196612 OWP196612 PGL196612 PQH196612 QAD196612 QJZ196612 QTV196612 RDR196612 RNN196612 RXJ196612 SHF196612 SRB196612 TAX196612 TKT196612 TUP196612 UEL196612 UOH196612 UYD196612 VHZ196612 VRV196612 WBR196612 WLN196612 WVJ196612 R262148 IX262148 ST262148 ACP262148 AML262148 AWH262148 BGD262148 BPZ262148 BZV262148 CJR262148 CTN262148 DDJ262148 DNF262148 DXB262148 EGX262148 EQT262148 FAP262148 FKL262148 FUH262148 GED262148 GNZ262148 GXV262148 HHR262148 HRN262148 IBJ262148 ILF262148 IVB262148 JEX262148 JOT262148 JYP262148 KIL262148 KSH262148 LCD262148 LLZ262148 LVV262148 MFR262148 MPN262148 MZJ262148 NJF262148 NTB262148 OCX262148 OMT262148 OWP262148 PGL262148 PQH262148 QAD262148 QJZ262148 QTV262148 RDR262148 RNN262148 RXJ262148 SHF262148 SRB262148 TAX262148 TKT262148 TUP262148 UEL262148 UOH262148 UYD262148 VHZ262148 VRV262148 WBR262148 WLN262148 WVJ262148 R327684 IX327684 ST327684 ACP327684 AML327684 AWH327684 BGD327684 BPZ327684 BZV327684 CJR327684 CTN327684 DDJ327684 DNF327684 DXB327684 EGX327684 EQT327684 FAP327684 FKL327684 FUH327684 GED327684 GNZ327684 GXV327684 HHR327684 HRN327684 IBJ327684 ILF327684 IVB327684 JEX327684 JOT327684 JYP327684 KIL327684 KSH327684 LCD327684 LLZ327684 LVV327684 MFR327684 MPN327684 MZJ327684 NJF327684 NTB327684 OCX327684 OMT327684 OWP327684 PGL327684 PQH327684 QAD327684 QJZ327684 QTV327684 RDR327684 RNN327684 RXJ327684 SHF327684 SRB327684 TAX327684 TKT327684 TUP327684 UEL327684 UOH327684 UYD327684 VHZ327684 VRV327684 WBR327684 WLN327684 WVJ327684 R393220 IX393220 ST393220 ACP393220 AML393220 AWH393220 BGD393220 BPZ393220 BZV393220 CJR393220 CTN393220 DDJ393220 DNF393220 DXB393220 EGX393220 EQT393220 FAP393220 FKL393220 FUH393220 GED393220 GNZ393220 GXV393220 HHR393220 HRN393220 IBJ393220 ILF393220 IVB393220 JEX393220 JOT393220 JYP393220 KIL393220 KSH393220 LCD393220 LLZ393220 LVV393220 MFR393220 MPN393220 MZJ393220 NJF393220 NTB393220 OCX393220 OMT393220 OWP393220 PGL393220 PQH393220 QAD393220 QJZ393220 QTV393220 RDR393220 RNN393220 RXJ393220 SHF393220 SRB393220 TAX393220 TKT393220 TUP393220 UEL393220 UOH393220 UYD393220 VHZ393220 VRV393220 WBR393220 WLN393220 WVJ393220 R458756 IX458756 ST458756 ACP458756 AML458756 AWH458756 BGD458756 BPZ458756 BZV458756 CJR458756 CTN458756 DDJ458756 DNF458756 DXB458756 EGX458756 EQT458756 FAP458756 FKL458756 FUH458756 GED458756 GNZ458756 GXV458756 HHR458756 HRN458756 IBJ458756 ILF458756 IVB458756 JEX458756 JOT458756 JYP458756 KIL458756 KSH458756 LCD458756 LLZ458756 LVV458756 MFR458756 MPN458756 MZJ458756 NJF458756 NTB458756 OCX458756 OMT458756 OWP458756 PGL458756 PQH458756 QAD458756 QJZ458756 QTV458756 RDR458756 RNN458756 RXJ458756 SHF458756 SRB458756 TAX458756 TKT458756 TUP458756 UEL458756 UOH458756 UYD458756 VHZ458756 VRV458756 WBR458756 WLN458756 WVJ458756 R524292 IX524292 ST524292 ACP524292 AML524292 AWH524292 BGD524292 BPZ524292 BZV524292 CJR524292 CTN524292 DDJ524292 DNF524292 DXB524292 EGX524292 EQT524292 FAP524292 FKL524292 FUH524292 GED524292 GNZ524292 GXV524292 HHR524292 HRN524292 IBJ524292 ILF524292 IVB524292 JEX524292 JOT524292 JYP524292 KIL524292 KSH524292 LCD524292 LLZ524292 LVV524292 MFR524292 MPN524292 MZJ524292 NJF524292 NTB524292 OCX524292 OMT524292 OWP524292 PGL524292 PQH524292 QAD524292 QJZ524292 QTV524292 RDR524292 RNN524292 RXJ524292 SHF524292 SRB524292 TAX524292 TKT524292 TUP524292 UEL524292 UOH524292 UYD524292 VHZ524292 VRV524292 WBR524292 WLN524292 WVJ524292 R589828 IX589828 ST589828 ACP589828 AML589828 AWH589828 BGD589828 BPZ589828 BZV589828 CJR589828 CTN589828 DDJ589828 DNF589828 DXB589828 EGX589828 EQT589828 FAP589828 FKL589828 FUH589828 GED589828 GNZ589828 GXV589828 HHR589828 HRN589828 IBJ589828 ILF589828 IVB589828 JEX589828 JOT589828 JYP589828 KIL589828 KSH589828 LCD589828 LLZ589828 LVV589828 MFR589828 MPN589828 MZJ589828 NJF589828 NTB589828 OCX589828 OMT589828 OWP589828 PGL589828 PQH589828 QAD589828 QJZ589828 QTV589828 RDR589828 RNN589828 RXJ589828 SHF589828 SRB589828 TAX589828 TKT589828 TUP589828 UEL589828 UOH589828 UYD589828 VHZ589828 VRV589828 WBR589828 WLN589828 WVJ589828 R655364 IX655364 ST655364 ACP655364 AML655364 AWH655364 BGD655364 BPZ655364 BZV655364 CJR655364 CTN655364 DDJ655364 DNF655364 DXB655364 EGX655364 EQT655364 FAP655364 FKL655364 FUH655364 GED655364 GNZ655364 GXV655364 HHR655364 HRN655364 IBJ655364 ILF655364 IVB655364 JEX655364 JOT655364 JYP655364 KIL655364 KSH655364 LCD655364 LLZ655364 LVV655364 MFR655364 MPN655364 MZJ655364 NJF655364 NTB655364 OCX655364 OMT655364 OWP655364 PGL655364 PQH655364 QAD655364 QJZ655364 QTV655364 RDR655364 RNN655364 RXJ655364 SHF655364 SRB655364 TAX655364 TKT655364 TUP655364 UEL655364 UOH655364 UYD655364 VHZ655364 VRV655364 WBR655364 WLN655364 WVJ655364 R720900 IX720900 ST720900 ACP720900 AML720900 AWH720900 BGD720900 BPZ720900 BZV720900 CJR720900 CTN720900 DDJ720900 DNF720900 DXB720900 EGX720900 EQT720900 FAP720900 FKL720900 FUH720900 GED720900 GNZ720900 GXV720900 HHR720900 HRN720900 IBJ720900 ILF720900 IVB720900 JEX720900 JOT720900 JYP720900 KIL720900 KSH720900 LCD720900 LLZ720900 LVV720900 MFR720900 MPN720900 MZJ720900 NJF720900 NTB720900 OCX720900 OMT720900 OWP720900 PGL720900 PQH720900 QAD720900 QJZ720900 QTV720900 RDR720900 RNN720900 RXJ720900 SHF720900 SRB720900 TAX720900 TKT720900 TUP720900 UEL720900 UOH720900 UYD720900 VHZ720900 VRV720900 WBR720900 WLN720900 WVJ720900 R786436 IX786436 ST786436 ACP786436 AML786436 AWH786436 BGD786436 BPZ786436 BZV786436 CJR786436 CTN786436 DDJ786436 DNF786436 DXB786436 EGX786436 EQT786436 FAP786436 FKL786436 FUH786436 GED786436 GNZ786436 GXV786436 HHR786436 HRN786436 IBJ786436 ILF786436 IVB786436 JEX786436 JOT786436 JYP786436 KIL786436 KSH786436 LCD786436 LLZ786436 LVV786436 MFR786436 MPN786436 MZJ786436 NJF786436 NTB786436 OCX786436 OMT786436 OWP786436 PGL786436 PQH786436 QAD786436 QJZ786436 QTV786436 RDR786436 RNN786436 RXJ786436 SHF786436 SRB786436 TAX786436 TKT786436 TUP786436 UEL786436 UOH786436 UYD786436 VHZ786436 VRV786436 WBR786436 WLN786436 WVJ786436 R851972 IX851972 ST851972 ACP851972 AML851972 AWH851972 BGD851972 BPZ851972 BZV851972 CJR851972 CTN851972 DDJ851972 DNF851972 DXB851972 EGX851972 EQT851972 FAP851972 FKL851972 FUH851972 GED851972 GNZ851972 GXV851972 HHR851972 HRN851972 IBJ851972 ILF851972 IVB851972 JEX851972 JOT851972 JYP851972 KIL851972 KSH851972 LCD851972 LLZ851972 LVV851972 MFR851972 MPN851972 MZJ851972 NJF851972 NTB851972 OCX851972 OMT851972 OWP851972 PGL851972 PQH851972 QAD851972 QJZ851972 QTV851972 RDR851972 RNN851972 RXJ851972 SHF851972 SRB851972 TAX851972 TKT851972 TUP851972 UEL851972 UOH851972 UYD851972 VHZ851972 VRV851972 WBR851972 WLN851972 WVJ851972 R917508 IX917508 ST917508 ACP917508 AML917508 AWH917508 BGD917508 BPZ917508 BZV917508 CJR917508 CTN917508 DDJ917508 DNF917508 DXB917508 EGX917508 EQT917508 FAP917508 FKL917508 FUH917508 GED917508 GNZ917508 GXV917508 HHR917508 HRN917508 IBJ917508 ILF917508 IVB917508 JEX917508 JOT917508 JYP917508 KIL917508 KSH917508 LCD917508 LLZ917508 LVV917508 MFR917508 MPN917508 MZJ917508 NJF917508 NTB917508 OCX917508 OMT917508 OWP917508 PGL917508 PQH917508 QAD917508 QJZ917508 QTV917508 RDR917508 RNN917508 RXJ917508 SHF917508 SRB917508 TAX917508 TKT917508 TUP917508 UEL917508 UOH917508 UYD917508 VHZ917508 VRV917508 WBR917508 WLN917508 WVJ917508 R983044 IX983044 ST983044 ACP983044 AML983044 AWH983044 BGD983044 BPZ983044 BZV983044 CJR983044 CTN983044 DDJ983044 DNF983044 DXB983044 EGX983044 EQT983044 FAP983044 FKL983044 FUH983044 GED983044 GNZ983044 GXV983044 HHR983044 HRN983044 IBJ983044 ILF983044 IVB983044 JEX983044 JOT983044 JYP983044 KIL983044 KSH983044 LCD983044 LLZ983044 LVV983044 MFR983044 MPN983044 MZJ983044 NJF983044 NTB983044 OCX983044 OMT983044 OWP983044 PGL983044 PQH983044 QAD983044 QJZ983044 QTV983044 RDR983044 RNN983044 RXJ983044 SHF983044 SRB983044 TAX983044 TKT983044 TUP983044 UEL983044 UOH983044 UYD983044 VHZ983044 VRV983044 WBR983044 WLN983044 WVJ983044 JO14 TK14 ADG14 ANC14 AWY14 BGU14 BQQ14 CAM14 CKI14 CUE14 DEA14 DNW14 DXS14 EHO14 ERK14 FBG14 FLC14 FUY14 GEU14 GOQ14 GYM14 HII14 HSE14 ICA14 ILW14 IVS14 JFO14 JPK14 JZG14 KJC14 KSY14 LCU14 LMQ14 LWM14 MGI14 MQE14 NAA14 NJW14 NTS14 ODO14 ONK14 OXG14 PHC14 PQY14 QAU14 QKQ14 QUM14 REI14 ROE14 RYA14 SHW14 SRS14 TBO14 TLK14 TVG14 UFC14 UOY14 UYU14 VIQ14 VSM14 WCI14 WME14 WWA14 JO65540 TK65540 ADG65540 ANC65540 AWY65540 BGU65540 BQQ65540 CAM65540 CKI65540 CUE65540 DEA65540 DNW65540 DXS65540 EHO65540 ERK65540 FBG65540 FLC65540 FUY65540 GEU65540 GOQ65540 GYM65540 HII65540 HSE65540 ICA65540 ILW65540 IVS65540 JFO65540 JPK65540 JZG65540 KJC65540 KSY65540 LCU65540 LMQ65540 LWM65540 MGI65540 MQE65540 NAA65540 NJW65540 NTS65540 ODO65540 ONK65540 OXG65540 PHC65540 PQY65540 QAU65540 QKQ65540 QUM65540 REI65540 ROE65540 RYA65540 SHW65540 SRS65540 TBO65540 TLK65540 TVG65540 UFC65540 UOY65540 UYU65540 VIQ65540 VSM65540 WCI65540 WME65540 WWA65540 JO131076 TK131076 ADG131076 ANC131076 AWY131076 BGU131076 BQQ131076 CAM131076 CKI131076 CUE131076 DEA131076 DNW131076 DXS131076 EHO131076 ERK131076 FBG131076 FLC131076 FUY131076 GEU131076 GOQ131076 GYM131076 HII131076 HSE131076 ICA131076 ILW131076 IVS131076 JFO131076 JPK131076 JZG131076 KJC131076 KSY131076 LCU131076 LMQ131076 LWM131076 MGI131076 MQE131076 NAA131076 NJW131076 NTS131076 ODO131076 ONK131076 OXG131076 PHC131076 PQY131076 QAU131076 QKQ131076 QUM131076 REI131076 ROE131076 RYA131076 SHW131076 SRS131076 TBO131076 TLK131076 TVG131076 UFC131076 UOY131076 UYU131076 VIQ131076 VSM131076 WCI131076 WME131076 WWA131076 JO196612 TK196612 ADG196612 ANC196612 AWY196612 BGU196612 BQQ196612 CAM196612 CKI196612 CUE196612 DEA196612 DNW196612 DXS196612 EHO196612 ERK196612 FBG196612 FLC196612 FUY196612 GEU196612 GOQ196612 GYM196612 HII196612 HSE196612 ICA196612 ILW196612 IVS196612 JFO196612 JPK196612 JZG196612 KJC196612 KSY196612 LCU196612 LMQ196612 LWM196612 MGI196612 MQE196612 NAA196612 NJW196612 NTS196612 ODO196612 ONK196612 OXG196612 PHC196612 PQY196612 QAU196612 QKQ196612 QUM196612 REI196612 ROE196612 RYA196612 SHW196612 SRS196612 TBO196612 TLK196612 TVG196612 UFC196612 UOY196612 UYU196612 VIQ196612 VSM196612 WCI196612 WME196612 WWA196612 JO262148 TK262148 ADG262148 ANC262148 AWY262148 BGU262148 BQQ262148 CAM262148 CKI262148 CUE262148 DEA262148 DNW262148 DXS262148 EHO262148 ERK262148 FBG262148 FLC262148 FUY262148 GEU262148 GOQ262148 GYM262148 HII262148 HSE262148 ICA262148 ILW262148 IVS262148 JFO262148 JPK262148 JZG262148 KJC262148 KSY262148 LCU262148 LMQ262148 LWM262148 MGI262148 MQE262148 NAA262148 NJW262148 NTS262148 ODO262148 ONK262148 OXG262148 PHC262148 PQY262148 QAU262148 QKQ262148 QUM262148 REI262148 ROE262148 RYA262148 SHW262148 SRS262148 TBO262148 TLK262148 TVG262148 UFC262148 UOY262148 UYU262148 VIQ262148 VSM262148 WCI262148 WME262148 WWA262148 JO327684 TK327684 ADG327684 ANC327684 AWY327684 BGU327684 BQQ327684 CAM327684 CKI327684 CUE327684 DEA327684 DNW327684 DXS327684 EHO327684 ERK327684 FBG327684 FLC327684 FUY327684 GEU327684 GOQ327684 GYM327684 HII327684 HSE327684 ICA327684 ILW327684 IVS327684 JFO327684 JPK327684 JZG327684 KJC327684 KSY327684 LCU327684 LMQ327684 LWM327684 MGI327684 MQE327684 NAA327684 NJW327684 NTS327684 ODO327684 ONK327684 OXG327684 PHC327684 PQY327684 QAU327684 QKQ327684 QUM327684 REI327684 ROE327684 RYA327684 SHW327684 SRS327684 TBO327684 TLK327684 TVG327684 UFC327684 UOY327684 UYU327684 VIQ327684 VSM327684 WCI327684 WME327684 WWA327684 JO393220 TK393220 ADG393220 ANC393220 AWY393220 BGU393220 BQQ393220 CAM393220 CKI393220 CUE393220 DEA393220 DNW393220 DXS393220 EHO393220 ERK393220 FBG393220 FLC393220 FUY393220 GEU393220 GOQ393220 GYM393220 HII393220 HSE393220 ICA393220 ILW393220 IVS393220 JFO393220 JPK393220 JZG393220 KJC393220 KSY393220 LCU393220 LMQ393220 LWM393220 MGI393220 MQE393220 NAA393220 NJW393220 NTS393220 ODO393220 ONK393220 OXG393220 PHC393220 PQY393220 QAU393220 QKQ393220 QUM393220 REI393220 ROE393220 RYA393220 SHW393220 SRS393220 TBO393220 TLK393220 TVG393220 UFC393220 UOY393220 UYU393220 VIQ393220 VSM393220 WCI393220 WME393220 WWA393220 JO458756 TK458756 ADG458756 ANC458756 AWY458756 BGU458756 BQQ458756 CAM458756 CKI458756 CUE458756 DEA458756 DNW458756 DXS458756 EHO458756 ERK458756 FBG458756 FLC458756 FUY458756 GEU458756 GOQ458756 GYM458756 HII458756 HSE458756 ICA458756 ILW458756 IVS458756 JFO458756 JPK458756 JZG458756 KJC458756 KSY458756 LCU458756 LMQ458756 LWM458756 MGI458756 MQE458756 NAA458756 NJW458756 NTS458756 ODO458756 ONK458756 OXG458756 PHC458756 PQY458756 QAU458756 QKQ458756 QUM458756 REI458756 ROE458756 RYA458756 SHW458756 SRS458756 TBO458756 TLK458756 TVG458756 UFC458756 UOY458756 UYU458756 VIQ458756 VSM458756 WCI458756 WME458756 WWA458756 JO524292 TK524292 ADG524292 ANC524292 AWY524292 BGU524292 BQQ524292 CAM524292 CKI524292 CUE524292 DEA524292 DNW524292 DXS524292 EHO524292 ERK524292 FBG524292 FLC524292 FUY524292 GEU524292 GOQ524292 GYM524292 HII524292 HSE524292 ICA524292 ILW524292 IVS524292 JFO524292 JPK524292 JZG524292 KJC524292 KSY524292 LCU524292 LMQ524292 LWM524292 MGI524292 MQE524292 NAA524292 NJW524292 NTS524292 ODO524292 ONK524292 OXG524292 PHC524292 PQY524292 QAU524292 QKQ524292 QUM524292 REI524292 ROE524292 RYA524292 SHW524292 SRS524292 TBO524292 TLK524292 TVG524292 UFC524292 UOY524292 UYU524292 VIQ524292 VSM524292 WCI524292 WME524292 WWA524292 JO589828 TK589828 ADG589828 ANC589828 AWY589828 BGU589828 BQQ589828 CAM589828 CKI589828 CUE589828 DEA589828 DNW589828 DXS589828 EHO589828 ERK589828 FBG589828 FLC589828 FUY589828 GEU589828 GOQ589828 GYM589828 HII589828 HSE589828 ICA589828 ILW589828 IVS589828 JFO589828 JPK589828 JZG589828 KJC589828 KSY589828 LCU589828 LMQ589828 LWM589828 MGI589828 MQE589828 NAA589828 NJW589828 NTS589828 ODO589828 ONK589828 OXG589828 PHC589828 PQY589828 QAU589828 QKQ589828 QUM589828 REI589828 ROE589828 RYA589828 SHW589828 SRS589828 TBO589828 TLK589828 TVG589828 UFC589828 UOY589828 UYU589828 VIQ589828 VSM589828 WCI589828 WME589828 WWA589828 JO655364 TK655364 ADG655364 ANC655364 AWY655364 BGU655364 BQQ655364 CAM655364 CKI655364 CUE655364 DEA655364 DNW655364 DXS655364 EHO655364 ERK655364 FBG655364 FLC655364 FUY655364 GEU655364 GOQ655364 GYM655364 HII655364 HSE655364 ICA655364 ILW655364 IVS655364 JFO655364 JPK655364 JZG655364 KJC655364 KSY655364 LCU655364 LMQ655364 LWM655364 MGI655364 MQE655364 NAA655364 NJW655364 NTS655364 ODO655364 ONK655364 OXG655364 PHC655364 PQY655364 QAU655364 QKQ655364 QUM655364 REI655364 ROE655364 RYA655364 SHW655364 SRS655364 TBO655364 TLK655364 TVG655364 UFC655364 UOY655364 UYU655364 VIQ655364 VSM655364 WCI655364 WME655364 WWA655364 JO720900 TK720900 ADG720900 ANC720900 AWY720900 BGU720900 BQQ720900 CAM720900 CKI720900 CUE720900 DEA720900 DNW720900 DXS720900 EHO720900 ERK720900 FBG720900 FLC720900 FUY720900 GEU720900 GOQ720900 GYM720900 HII720900 HSE720900 ICA720900 ILW720900 IVS720900 JFO720900 JPK720900 JZG720900 KJC720900 KSY720900 LCU720900 LMQ720900 LWM720900 MGI720900 MQE720900 NAA720900 NJW720900 NTS720900 ODO720900 ONK720900 OXG720900 PHC720900 PQY720900 QAU720900 QKQ720900 QUM720900 REI720900 ROE720900 RYA720900 SHW720900 SRS720900 TBO720900 TLK720900 TVG720900 UFC720900 UOY720900 UYU720900 VIQ720900 VSM720900 WCI720900 WME720900 WWA720900 JO786436 TK786436 ADG786436 ANC786436 AWY786436 BGU786436 BQQ786436 CAM786436 CKI786436 CUE786436 DEA786436 DNW786436 DXS786436 EHO786436 ERK786436 FBG786436 FLC786436 FUY786436 GEU786436 GOQ786436 GYM786436 HII786436 HSE786436 ICA786436 ILW786436 IVS786436 JFO786436 JPK786436 JZG786436 KJC786436 KSY786436 LCU786436 LMQ786436 LWM786436 MGI786436 MQE786436 NAA786436 NJW786436 NTS786436 ODO786436 ONK786436 OXG786436 PHC786436 PQY786436 QAU786436 QKQ786436 QUM786436 REI786436 ROE786436 RYA786436 SHW786436 SRS786436 TBO786436 TLK786436 TVG786436 UFC786436 UOY786436 UYU786436 VIQ786436 VSM786436 WCI786436 WME786436 WWA786436 JO851972 TK851972 ADG851972 ANC851972 AWY851972 BGU851972 BQQ851972 CAM851972 CKI851972 CUE851972 DEA851972 DNW851972 DXS851972 EHO851972 ERK851972 FBG851972 FLC851972 FUY851972 GEU851972 GOQ851972 GYM851972 HII851972 HSE851972 ICA851972 ILW851972 IVS851972 JFO851972 JPK851972 JZG851972 KJC851972 KSY851972 LCU851972 LMQ851972 LWM851972 MGI851972 MQE851972 NAA851972 NJW851972 NTS851972 ODO851972 ONK851972 OXG851972 PHC851972 PQY851972 QAU851972 QKQ851972 QUM851972 REI851972 ROE851972 RYA851972 SHW851972 SRS851972 TBO851972 TLK851972 TVG851972 UFC851972 UOY851972 UYU851972 VIQ851972 VSM851972 WCI851972 WME851972 WWA851972 JO917508 TK917508 ADG917508 ANC917508 AWY917508 BGU917508 BQQ917508 CAM917508 CKI917508 CUE917508 DEA917508 DNW917508 DXS917508 EHO917508 ERK917508 FBG917508 FLC917508 FUY917508 GEU917508 GOQ917508 GYM917508 HII917508 HSE917508 ICA917508 ILW917508 IVS917508 JFO917508 JPK917508 JZG917508 KJC917508 KSY917508 LCU917508 LMQ917508 LWM917508 MGI917508 MQE917508 NAA917508 NJW917508 NTS917508 ODO917508 ONK917508 OXG917508 PHC917508 PQY917508 QAU917508 QKQ917508 QUM917508 REI917508 ROE917508 RYA917508 SHW917508 SRS917508 TBO917508 TLK917508 TVG917508 UFC917508 UOY917508 UYU917508 VIQ917508 VSM917508 WCI917508 WME917508 WWA917508 JO983044 TK983044 ADG983044 ANC983044 AWY983044 BGU983044 BQQ983044 CAM983044 CKI983044 CUE983044 DEA983044 DNW983044 DXS983044 EHO983044 ERK983044 FBG983044 FLC983044 FUY983044 GEU983044 GOQ983044 GYM983044 HII983044 HSE983044 ICA983044 ILW983044 IVS983044 JFO983044 JPK983044 JZG983044 KJC983044 KSY983044 LCU983044 LMQ983044 LWM983044 MGI983044 MQE983044 NAA983044 NJW983044 NTS983044 ODO983044 ONK983044 OXG983044 PHC983044 PQY983044 QAU983044 QKQ983044 QUM983044 REI983044 ROE983044 RYA983044 SHW983044 SRS983044 TBO983044 TLK983044 TVG983044 UFC983044 UOY983044 UYU983044 VIQ983044 VSM983044 WCI983044 WME983044 WWA983044 JM14 TI14 ADE14 ANA14 AWW14 BGS14 BQO14 CAK14 CKG14 CUC14 DDY14 DNU14 DXQ14 EHM14 ERI14 FBE14 FLA14 FUW14 GES14 GOO14 GYK14 HIG14 HSC14 IBY14 ILU14 IVQ14 JFM14 JPI14 JZE14 KJA14 KSW14 LCS14 LMO14 LWK14 MGG14 MQC14 MZY14 NJU14 NTQ14 ODM14 ONI14 OXE14 PHA14 PQW14 QAS14 QKO14 QUK14 REG14 ROC14 RXY14 SHU14 SRQ14 TBM14 TLI14 TVE14 UFA14 UOW14 UYS14 VIO14 VSK14 WCG14 WMC14 WVY14 JM65540 TI65540 ADE65540 ANA65540 AWW65540 BGS65540 BQO65540 CAK65540 CKG65540 CUC65540 DDY65540 DNU65540 DXQ65540 EHM65540 ERI65540 FBE65540 FLA65540 FUW65540 GES65540 GOO65540 GYK65540 HIG65540 HSC65540 IBY65540 ILU65540 IVQ65540 JFM65540 JPI65540 JZE65540 KJA65540 KSW65540 LCS65540 LMO65540 LWK65540 MGG65540 MQC65540 MZY65540 NJU65540 NTQ65540 ODM65540 ONI65540 OXE65540 PHA65540 PQW65540 QAS65540 QKO65540 QUK65540 REG65540 ROC65540 RXY65540 SHU65540 SRQ65540 TBM65540 TLI65540 TVE65540 UFA65540 UOW65540 UYS65540 VIO65540 VSK65540 WCG65540 WMC65540 WVY65540 JM131076 TI131076 ADE131076 ANA131076 AWW131076 BGS131076 BQO131076 CAK131076 CKG131076 CUC131076 DDY131076 DNU131076 DXQ131076 EHM131076 ERI131076 FBE131076 FLA131076 FUW131076 GES131076 GOO131076 GYK131076 HIG131076 HSC131076 IBY131076 ILU131076 IVQ131076 JFM131076 JPI131076 JZE131076 KJA131076 KSW131076 LCS131076 LMO131076 LWK131076 MGG131076 MQC131076 MZY131076 NJU131076 NTQ131076 ODM131076 ONI131076 OXE131076 PHA131076 PQW131076 QAS131076 QKO131076 QUK131076 REG131076 ROC131076 RXY131076 SHU131076 SRQ131076 TBM131076 TLI131076 TVE131076 UFA131076 UOW131076 UYS131076 VIO131076 VSK131076 WCG131076 WMC131076 WVY131076 JM196612 TI196612 ADE196612 ANA196612 AWW196612 BGS196612 BQO196612 CAK196612 CKG196612 CUC196612 DDY196612 DNU196612 DXQ196612 EHM196612 ERI196612 FBE196612 FLA196612 FUW196612 GES196612 GOO196612 GYK196612 HIG196612 HSC196612 IBY196612 ILU196612 IVQ196612 JFM196612 JPI196612 JZE196612 KJA196612 KSW196612 LCS196612 LMO196612 LWK196612 MGG196612 MQC196612 MZY196612 NJU196612 NTQ196612 ODM196612 ONI196612 OXE196612 PHA196612 PQW196612 QAS196612 QKO196612 QUK196612 REG196612 ROC196612 RXY196612 SHU196612 SRQ196612 TBM196612 TLI196612 TVE196612 UFA196612 UOW196612 UYS196612 VIO196612 VSK196612 WCG196612 WMC196612 WVY196612 JM262148 TI262148 ADE262148 ANA262148 AWW262148 BGS262148 BQO262148 CAK262148 CKG262148 CUC262148 DDY262148 DNU262148 DXQ262148 EHM262148 ERI262148 FBE262148 FLA262148 FUW262148 GES262148 GOO262148 GYK262148 HIG262148 HSC262148 IBY262148 ILU262148 IVQ262148 JFM262148 JPI262148 JZE262148 KJA262148 KSW262148 LCS262148 LMO262148 LWK262148 MGG262148 MQC262148 MZY262148 NJU262148 NTQ262148 ODM262148 ONI262148 OXE262148 PHA262148 PQW262148 QAS262148 QKO262148 QUK262148 REG262148 ROC262148 RXY262148 SHU262148 SRQ262148 TBM262148 TLI262148 TVE262148 UFA262148 UOW262148 UYS262148 VIO262148 VSK262148 WCG262148 WMC262148 WVY262148 JM327684 TI327684 ADE327684 ANA327684 AWW327684 BGS327684 BQO327684 CAK327684 CKG327684 CUC327684 DDY327684 DNU327684 DXQ327684 EHM327684 ERI327684 FBE327684 FLA327684 FUW327684 GES327684 GOO327684 GYK327684 HIG327684 HSC327684 IBY327684 ILU327684 IVQ327684 JFM327684 JPI327684 JZE327684 KJA327684 KSW327684 LCS327684 LMO327684 LWK327684 MGG327684 MQC327684 MZY327684 NJU327684 NTQ327684 ODM327684 ONI327684 OXE327684 PHA327684 PQW327684 QAS327684 QKO327684 QUK327684 REG327684 ROC327684 RXY327684 SHU327684 SRQ327684 TBM327684 TLI327684 TVE327684 UFA327684 UOW327684 UYS327684 VIO327684 VSK327684 WCG327684 WMC327684 WVY327684 JM393220 TI393220 ADE393220 ANA393220 AWW393220 BGS393220 BQO393220 CAK393220 CKG393220 CUC393220 DDY393220 DNU393220 DXQ393220 EHM393220 ERI393220 FBE393220 FLA393220 FUW393220 GES393220 GOO393220 GYK393220 HIG393220 HSC393220 IBY393220 ILU393220 IVQ393220 JFM393220 JPI393220 JZE393220 KJA393220 KSW393220 LCS393220 LMO393220 LWK393220 MGG393220 MQC393220 MZY393220 NJU393220 NTQ393220 ODM393220 ONI393220 OXE393220 PHA393220 PQW393220 QAS393220 QKO393220 QUK393220 REG393220 ROC393220 RXY393220 SHU393220 SRQ393220 TBM393220 TLI393220 TVE393220 UFA393220 UOW393220 UYS393220 VIO393220 VSK393220 WCG393220 WMC393220 WVY393220 JM458756 TI458756 ADE458756 ANA458756 AWW458756 BGS458756 BQO458756 CAK458756 CKG458756 CUC458756 DDY458756 DNU458756 DXQ458756 EHM458756 ERI458756 FBE458756 FLA458756 FUW458756 GES458756 GOO458756 GYK458756 HIG458756 HSC458756 IBY458756 ILU458756 IVQ458756 JFM458756 JPI458756 JZE458756 KJA458756 KSW458756 LCS458756 LMO458756 LWK458756 MGG458756 MQC458756 MZY458756 NJU458756 NTQ458756 ODM458756 ONI458756 OXE458756 PHA458756 PQW458756 QAS458756 QKO458756 QUK458756 REG458756 ROC458756 RXY458756 SHU458756 SRQ458756 TBM458756 TLI458756 TVE458756 UFA458756 UOW458756 UYS458756 VIO458756 VSK458756 WCG458756 WMC458756 WVY458756 JM524292 TI524292 ADE524292 ANA524292 AWW524292 BGS524292 BQO524292 CAK524292 CKG524292 CUC524292 DDY524292 DNU524292 DXQ524292 EHM524292 ERI524292 FBE524292 FLA524292 FUW524292 GES524292 GOO524292 GYK524292 HIG524292 HSC524292 IBY524292 ILU524292 IVQ524292 JFM524292 JPI524292 JZE524292 KJA524292 KSW524292 LCS524292 LMO524292 LWK524292 MGG524292 MQC524292 MZY524292 NJU524292 NTQ524292 ODM524292 ONI524292 OXE524292 PHA524292 PQW524292 QAS524292 QKO524292 QUK524292 REG524292 ROC524292 RXY524292 SHU524292 SRQ524292 TBM524292 TLI524292 TVE524292 UFA524292 UOW524292 UYS524292 VIO524292 VSK524292 WCG524292 WMC524292 WVY524292 JM589828 TI589828 ADE589828 ANA589828 AWW589828 BGS589828 BQO589828 CAK589828 CKG589828 CUC589828 DDY589828 DNU589828 DXQ589828 EHM589828 ERI589828 FBE589828 FLA589828 FUW589828 GES589828 GOO589828 GYK589828 HIG589828 HSC589828 IBY589828 ILU589828 IVQ589828 JFM589828 JPI589828 JZE589828 KJA589828 KSW589828 LCS589828 LMO589828 LWK589828 MGG589828 MQC589828 MZY589828 NJU589828 NTQ589828 ODM589828 ONI589828 OXE589828 PHA589828 PQW589828 QAS589828 QKO589828 QUK589828 REG589828 ROC589828 RXY589828 SHU589828 SRQ589828 TBM589828 TLI589828 TVE589828 UFA589828 UOW589828 UYS589828 VIO589828 VSK589828 WCG589828 WMC589828 WVY589828 JM655364 TI655364 ADE655364 ANA655364 AWW655364 BGS655364 BQO655364 CAK655364 CKG655364 CUC655364 DDY655364 DNU655364 DXQ655364 EHM655364 ERI655364 FBE655364 FLA655364 FUW655364 GES655364 GOO655364 GYK655364 HIG655364 HSC655364 IBY655364 ILU655364 IVQ655364 JFM655364 JPI655364 JZE655364 KJA655364 KSW655364 LCS655364 LMO655364 LWK655364 MGG655364 MQC655364 MZY655364 NJU655364 NTQ655364 ODM655364 ONI655364 OXE655364 PHA655364 PQW655364 QAS655364 QKO655364 QUK655364 REG655364 ROC655364 RXY655364 SHU655364 SRQ655364 TBM655364 TLI655364 TVE655364 UFA655364 UOW655364 UYS655364 VIO655364 VSK655364 WCG655364 WMC655364 WVY655364 JM720900 TI720900 ADE720900 ANA720900 AWW720900 BGS720900 BQO720900 CAK720900 CKG720900 CUC720900 DDY720900 DNU720900 DXQ720900 EHM720900 ERI720900 FBE720900 FLA720900 FUW720900 GES720900 GOO720900 GYK720900 HIG720900 HSC720900 IBY720900 ILU720900 IVQ720900 JFM720900 JPI720900 JZE720900 KJA720900 KSW720900 LCS720900 LMO720900 LWK720900 MGG720900 MQC720900 MZY720900 NJU720900 NTQ720900 ODM720900 ONI720900 OXE720900 PHA720900 PQW720900 QAS720900 QKO720900 QUK720900 REG720900 ROC720900 RXY720900 SHU720900 SRQ720900 TBM720900 TLI720900 TVE720900 UFA720900 UOW720900 UYS720900 VIO720900 VSK720900 WCG720900 WMC720900 WVY720900 JM786436 TI786436 ADE786436 ANA786436 AWW786436 BGS786436 BQO786436 CAK786436 CKG786436 CUC786436 DDY786436 DNU786436 DXQ786436 EHM786436 ERI786436 FBE786436 FLA786436 FUW786436 GES786436 GOO786436 GYK786436 HIG786436 HSC786436 IBY786436 ILU786436 IVQ786436 JFM786436 JPI786436 JZE786436 KJA786436 KSW786436 LCS786436 LMO786436 LWK786436 MGG786436 MQC786436 MZY786436 NJU786436 NTQ786436 ODM786436 ONI786436 OXE786436 PHA786436 PQW786436 QAS786436 QKO786436 QUK786436 REG786436 ROC786436 RXY786436 SHU786436 SRQ786436 TBM786436 TLI786436 TVE786436 UFA786436 UOW786436 UYS786436 VIO786436 VSK786436 WCG786436 WMC786436 WVY786436 JM851972 TI851972 ADE851972 ANA851972 AWW851972 BGS851972 BQO851972 CAK851972 CKG851972 CUC851972 DDY851972 DNU851972 DXQ851972 EHM851972 ERI851972 FBE851972 FLA851972 FUW851972 GES851972 GOO851972 GYK851972 HIG851972 HSC851972 IBY851972 ILU851972 IVQ851972 JFM851972 JPI851972 JZE851972 KJA851972 KSW851972 LCS851972 LMO851972 LWK851972 MGG851972 MQC851972 MZY851972 NJU851972 NTQ851972 ODM851972 ONI851972 OXE851972 PHA851972 PQW851972 QAS851972 QKO851972 QUK851972 REG851972 ROC851972 RXY851972 SHU851972 SRQ851972 TBM851972 TLI851972 TVE851972 UFA851972 UOW851972 UYS851972 VIO851972 VSK851972 WCG851972 WMC851972 WVY851972 JM917508 TI917508 ADE917508 ANA917508 AWW917508 BGS917508 BQO917508 CAK917508 CKG917508 CUC917508 DDY917508 DNU917508 DXQ917508 EHM917508 ERI917508 FBE917508 FLA917508 FUW917508 GES917508 GOO917508 GYK917508 HIG917508 HSC917508 IBY917508 ILU917508 IVQ917508 JFM917508 JPI917508 JZE917508 KJA917508 KSW917508 LCS917508 LMO917508 LWK917508 MGG917508 MQC917508 MZY917508 NJU917508 NTQ917508 ODM917508 ONI917508 OXE917508 PHA917508 PQW917508 QAS917508 QKO917508 QUK917508 REG917508 ROC917508 RXY917508 SHU917508 SRQ917508 TBM917508 TLI917508 TVE917508 UFA917508 UOW917508 UYS917508 VIO917508 VSK917508 WCG917508 WMC917508 WVY917508 JM983044 TI983044 ADE983044 ANA983044 AWW983044 BGS983044 BQO983044 CAK983044 CKG983044 CUC983044 DDY983044 DNU983044 DXQ983044 EHM983044 ERI983044 FBE983044 FLA983044 FUW983044 GES983044 GOO983044 GYK983044 HIG983044 HSC983044 IBY983044 ILU983044 IVQ983044 JFM983044 JPI983044 JZE983044 KJA983044 KSW983044 LCS983044 LMO983044 LWK983044 MGG983044 MQC983044 MZY983044 NJU983044 NTQ983044 ODM983044 ONI983044 OXE983044 PHA983044 PQW983044 QAS983044 QKO983044 QUK983044 REG983044 ROC983044 RXY983044 SHU983044 SRQ983044 TBM983044 TLI983044 TVE983044 UFA983044 UOW983044 UYS983044 VIO983044 VSK983044 WCG983044 WMC983044 WVY983044 JM16:JM49 TI16:TI49 ADE16:ADE49 ANA16:ANA49 AWW16:AWW49 BGS16:BGS49 BQO16:BQO49 CAK16:CAK49 CKG16:CKG49 CUC16:CUC49 DDY16:DDY49 DNU16:DNU49 DXQ16:DXQ49 EHM16:EHM49 ERI16:ERI49 FBE16:FBE49 FLA16:FLA49 FUW16:FUW49 GES16:GES49 GOO16:GOO49 GYK16:GYK49 HIG16:HIG49 HSC16:HSC49 IBY16:IBY49 ILU16:ILU49 IVQ16:IVQ49 JFM16:JFM49 JPI16:JPI49 JZE16:JZE49 KJA16:KJA49 KSW16:KSW49 LCS16:LCS49 LMO16:LMO49 LWK16:LWK49 MGG16:MGG49 MQC16:MQC49 MZY16:MZY49 NJU16:NJU49 NTQ16:NTQ49 ODM16:ODM49 ONI16:ONI49 OXE16:OXE49 PHA16:PHA49 PQW16:PQW49 QAS16:QAS49 QKO16:QKO49 QUK16:QUK49 REG16:REG49 ROC16:ROC49 RXY16:RXY49 SHU16:SHU49 SRQ16:SRQ49 TBM16:TBM49 TLI16:TLI49 TVE16:TVE49 UFA16:UFA49 UOW16:UOW49 UYS16:UYS49 VIO16:VIO49 VSK16:VSK49 WCG16:WCG49 WMC16:WMC49 WVY16:WVY49 JM65542:JM65575 TI65542:TI65575 ADE65542:ADE65575 ANA65542:ANA65575 AWW65542:AWW65575 BGS65542:BGS65575 BQO65542:BQO65575 CAK65542:CAK65575 CKG65542:CKG65575 CUC65542:CUC65575 DDY65542:DDY65575 DNU65542:DNU65575 DXQ65542:DXQ65575 EHM65542:EHM65575 ERI65542:ERI65575 FBE65542:FBE65575 FLA65542:FLA65575 FUW65542:FUW65575 GES65542:GES65575 GOO65542:GOO65575 GYK65542:GYK65575 HIG65542:HIG65575 HSC65542:HSC65575 IBY65542:IBY65575 ILU65542:ILU65575 IVQ65542:IVQ65575 JFM65542:JFM65575 JPI65542:JPI65575 JZE65542:JZE65575 KJA65542:KJA65575 KSW65542:KSW65575 LCS65542:LCS65575 LMO65542:LMO65575 LWK65542:LWK65575 MGG65542:MGG65575 MQC65542:MQC65575 MZY65542:MZY65575 NJU65542:NJU65575 NTQ65542:NTQ65575 ODM65542:ODM65575 ONI65542:ONI65575 OXE65542:OXE65575 PHA65542:PHA65575 PQW65542:PQW65575 QAS65542:QAS65575 QKO65542:QKO65575 QUK65542:QUK65575 REG65542:REG65575 ROC65542:ROC65575 RXY65542:RXY65575 SHU65542:SHU65575 SRQ65542:SRQ65575 TBM65542:TBM65575 TLI65542:TLI65575 TVE65542:TVE65575 UFA65542:UFA65575 UOW65542:UOW65575 UYS65542:UYS65575 VIO65542:VIO65575 VSK65542:VSK65575 WCG65542:WCG65575 WMC65542:WMC65575 WVY65542:WVY65575 JM131078:JM131111 TI131078:TI131111 ADE131078:ADE131111 ANA131078:ANA131111 AWW131078:AWW131111 BGS131078:BGS131111 BQO131078:BQO131111 CAK131078:CAK131111 CKG131078:CKG131111 CUC131078:CUC131111 DDY131078:DDY131111 DNU131078:DNU131111 DXQ131078:DXQ131111 EHM131078:EHM131111 ERI131078:ERI131111 FBE131078:FBE131111 FLA131078:FLA131111 FUW131078:FUW131111 GES131078:GES131111 GOO131078:GOO131111 GYK131078:GYK131111 HIG131078:HIG131111 HSC131078:HSC131111 IBY131078:IBY131111 ILU131078:ILU131111 IVQ131078:IVQ131111 JFM131078:JFM131111 JPI131078:JPI131111 JZE131078:JZE131111 KJA131078:KJA131111 KSW131078:KSW131111 LCS131078:LCS131111 LMO131078:LMO131111 LWK131078:LWK131111 MGG131078:MGG131111 MQC131078:MQC131111 MZY131078:MZY131111 NJU131078:NJU131111 NTQ131078:NTQ131111 ODM131078:ODM131111 ONI131078:ONI131111 OXE131078:OXE131111 PHA131078:PHA131111 PQW131078:PQW131111 QAS131078:QAS131111 QKO131078:QKO131111 QUK131078:QUK131111 REG131078:REG131111 ROC131078:ROC131111 RXY131078:RXY131111 SHU131078:SHU131111 SRQ131078:SRQ131111 TBM131078:TBM131111 TLI131078:TLI131111 TVE131078:TVE131111 UFA131078:UFA131111 UOW131078:UOW131111 UYS131078:UYS131111 VIO131078:VIO131111 VSK131078:VSK131111 WCG131078:WCG131111 WMC131078:WMC131111 WVY131078:WVY131111 JM196614:JM196647 TI196614:TI196647 ADE196614:ADE196647 ANA196614:ANA196647 AWW196614:AWW196647 BGS196614:BGS196647 BQO196614:BQO196647 CAK196614:CAK196647 CKG196614:CKG196647 CUC196614:CUC196647 DDY196614:DDY196647 DNU196614:DNU196647 DXQ196614:DXQ196647 EHM196614:EHM196647 ERI196614:ERI196647 FBE196614:FBE196647 FLA196614:FLA196647 FUW196614:FUW196647 GES196614:GES196647 GOO196614:GOO196647 GYK196614:GYK196647 HIG196614:HIG196647 HSC196614:HSC196647 IBY196614:IBY196647 ILU196614:ILU196647 IVQ196614:IVQ196647 JFM196614:JFM196647 JPI196614:JPI196647 JZE196614:JZE196647 KJA196614:KJA196647 KSW196614:KSW196647 LCS196614:LCS196647 LMO196614:LMO196647 LWK196614:LWK196647 MGG196614:MGG196647 MQC196614:MQC196647 MZY196614:MZY196647 NJU196614:NJU196647 NTQ196614:NTQ196647 ODM196614:ODM196647 ONI196614:ONI196647 OXE196614:OXE196647 PHA196614:PHA196647 PQW196614:PQW196647 QAS196614:QAS196647 QKO196614:QKO196647 QUK196614:QUK196647 REG196614:REG196647 ROC196614:ROC196647 RXY196614:RXY196647 SHU196614:SHU196647 SRQ196614:SRQ196647 TBM196614:TBM196647 TLI196614:TLI196647 TVE196614:TVE196647 UFA196614:UFA196647 UOW196614:UOW196647 UYS196614:UYS196647 VIO196614:VIO196647 VSK196614:VSK196647 WCG196614:WCG196647 WMC196614:WMC196647 WVY196614:WVY196647 JM262150:JM262183 TI262150:TI262183 ADE262150:ADE262183 ANA262150:ANA262183 AWW262150:AWW262183 BGS262150:BGS262183 BQO262150:BQO262183 CAK262150:CAK262183 CKG262150:CKG262183 CUC262150:CUC262183 DDY262150:DDY262183 DNU262150:DNU262183 DXQ262150:DXQ262183 EHM262150:EHM262183 ERI262150:ERI262183 FBE262150:FBE262183 FLA262150:FLA262183 FUW262150:FUW262183 GES262150:GES262183 GOO262150:GOO262183 GYK262150:GYK262183 HIG262150:HIG262183 HSC262150:HSC262183 IBY262150:IBY262183 ILU262150:ILU262183 IVQ262150:IVQ262183 JFM262150:JFM262183 JPI262150:JPI262183 JZE262150:JZE262183 KJA262150:KJA262183 KSW262150:KSW262183 LCS262150:LCS262183 LMO262150:LMO262183 LWK262150:LWK262183 MGG262150:MGG262183 MQC262150:MQC262183 MZY262150:MZY262183 NJU262150:NJU262183 NTQ262150:NTQ262183 ODM262150:ODM262183 ONI262150:ONI262183 OXE262150:OXE262183 PHA262150:PHA262183 PQW262150:PQW262183 QAS262150:QAS262183 QKO262150:QKO262183 QUK262150:QUK262183 REG262150:REG262183 ROC262150:ROC262183 RXY262150:RXY262183 SHU262150:SHU262183 SRQ262150:SRQ262183 TBM262150:TBM262183 TLI262150:TLI262183 TVE262150:TVE262183 UFA262150:UFA262183 UOW262150:UOW262183 UYS262150:UYS262183 VIO262150:VIO262183 VSK262150:VSK262183 WCG262150:WCG262183 WMC262150:WMC262183 WVY262150:WVY262183 JM327686:JM327719 TI327686:TI327719 ADE327686:ADE327719 ANA327686:ANA327719 AWW327686:AWW327719 BGS327686:BGS327719 BQO327686:BQO327719 CAK327686:CAK327719 CKG327686:CKG327719 CUC327686:CUC327719 DDY327686:DDY327719 DNU327686:DNU327719 DXQ327686:DXQ327719 EHM327686:EHM327719 ERI327686:ERI327719 FBE327686:FBE327719 FLA327686:FLA327719 FUW327686:FUW327719 GES327686:GES327719 GOO327686:GOO327719 GYK327686:GYK327719 HIG327686:HIG327719 HSC327686:HSC327719 IBY327686:IBY327719 ILU327686:ILU327719 IVQ327686:IVQ327719 JFM327686:JFM327719 JPI327686:JPI327719 JZE327686:JZE327719 KJA327686:KJA327719 KSW327686:KSW327719 LCS327686:LCS327719 LMO327686:LMO327719 LWK327686:LWK327719 MGG327686:MGG327719 MQC327686:MQC327719 MZY327686:MZY327719 NJU327686:NJU327719 NTQ327686:NTQ327719 ODM327686:ODM327719 ONI327686:ONI327719 OXE327686:OXE327719 PHA327686:PHA327719 PQW327686:PQW327719 QAS327686:QAS327719 QKO327686:QKO327719 QUK327686:QUK327719 REG327686:REG327719 ROC327686:ROC327719 RXY327686:RXY327719 SHU327686:SHU327719 SRQ327686:SRQ327719 TBM327686:TBM327719 TLI327686:TLI327719 TVE327686:TVE327719 UFA327686:UFA327719 UOW327686:UOW327719 UYS327686:UYS327719 VIO327686:VIO327719 VSK327686:VSK327719 WCG327686:WCG327719 WMC327686:WMC327719 WVY327686:WVY327719 JM393222:JM393255 TI393222:TI393255 ADE393222:ADE393255 ANA393222:ANA393255 AWW393222:AWW393255 BGS393222:BGS393255 BQO393222:BQO393255 CAK393222:CAK393255 CKG393222:CKG393255 CUC393222:CUC393255 DDY393222:DDY393255 DNU393222:DNU393255 DXQ393222:DXQ393255 EHM393222:EHM393255 ERI393222:ERI393255 FBE393222:FBE393255 FLA393222:FLA393255 FUW393222:FUW393255 GES393222:GES393255 GOO393222:GOO393255 GYK393222:GYK393255 HIG393222:HIG393255 HSC393222:HSC393255 IBY393222:IBY393255 ILU393222:ILU393255 IVQ393222:IVQ393255 JFM393222:JFM393255 JPI393222:JPI393255 JZE393222:JZE393255 KJA393222:KJA393255 KSW393222:KSW393255 LCS393222:LCS393255 LMO393222:LMO393255 LWK393222:LWK393255 MGG393222:MGG393255 MQC393222:MQC393255 MZY393222:MZY393255 NJU393222:NJU393255 NTQ393222:NTQ393255 ODM393222:ODM393255 ONI393222:ONI393255 OXE393222:OXE393255 PHA393222:PHA393255 PQW393222:PQW393255 QAS393222:QAS393255 QKO393222:QKO393255 QUK393222:QUK393255 REG393222:REG393255 ROC393222:ROC393255 RXY393222:RXY393255 SHU393222:SHU393255 SRQ393222:SRQ393255 TBM393222:TBM393255 TLI393222:TLI393255 TVE393222:TVE393255 UFA393222:UFA393255 UOW393222:UOW393255 UYS393222:UYS393255 VIO393222:VIO393255 VSK393222:VSK393255 WCG393222:WCG393255 WMC393222:WMC393255 WVY393222:WVY393255 JM458758:JM458791 TI458758:TI458791 ADE458758:ADE458791 ANA458758:ANA458791 AWW458758:AWW458791 BGS458758:BGS458791 BQO458758:BQO458791 CAK458758:CAK458791 CKG458758:CKG458791 CUC458758:CUC458791 DDY458758:DDY458791 DNU458758:DNU458791 DXQ458758:DXQ458791 EHM458758:EHM458791 ERI458758:ERI458791 FBE458758:FBE458791 FLA458758:FLA458791 FUW458758:FUW458791 GES458758:GES458791 GOO458758:GOO458791 GYK458758:GYK458791 HIG458758:HIG458791 HSC458758:HSC458791 IBY458758:IBY458791 ILU458758:ILU458791 IVQ458758:IVQ458791 JFM458758:JFM458791 JPI458758:JPI458791 JZE458758:JZE458791 KJA458758:KJA458791 KSW458758:KSW458791 LCS458758:LCS458791 LMO458758:LMO458791 LWK458758:LWK458791 MGG458758:MGG458791 MQC458758:MQC458791 MZY458758:MZY458791 NJU458758:NJU458791 NTQ458758:NTQ458791 ODM458758:ODM458791 ONI458758:ONI458791 OXE458758:OXE458791 PHA458758:PHA458791 PQW458758:PQW458791 QAS458758:QAS458791 QKO458758:QKO458791 QUK458758:QUK458791 REG458758:REG458791 ROC458758:ROC458791 RXY458758:RXY458791 SHU458758:SHU458791 SRQ458758:SRQ458791 TBM458758:TBM458791 TLI458758:TLI458791 TVE458758:TVE458791 UFA458758:UFA458791 UOW458758:UOW458791 UYS458758:UYS458791 VIO458758:VIO458791 VSK458758:VSK458791 WCG458758:WCG458791 WMC458758:WMC458791 WVY458758:WVY458791 JM524294:JM524327 TI524294:TI524327 ADE524294:ADE524327 ANA524294:ANA524327 AWW524294:AWW524327 BGS524294:BGS524327 BQO524294:BQO524327 CAK524294:CAK524327 CKG524294:CKG524327 CUC524294:CUC524327 DDY524294:DDY524327 DNU524294:DNU524327 DXQ524294:DXQ524327 EHM524294:EHM524327 ERI524294:ERI524327 FBE524294:FBE524327 FLA524294:FLA524327 FUW524294:FUW524327 GES524294:GES524327 GOO524294:GOO524327 GYK524294:GYK524327 HIG524294:HIG524327 HSC524294:HSC524327 IBY524294:IBY524327 ILU524294:ILU524327 IVQ524294:IVQ524327 JFM524294:JFM524327 JPI524294:JPI524327 JZE524294:JZE524327 KJA524294:KJA524327 KSW524294:KSW524327 LCS524294:LCS524327 LMO524294:LMO524327 LWK524294:LWK524327 MGG524294:MGG524327 MQC524294:MQC524327 MZY524294:MZY524327 NJU524294:NJU524327 NTQ524294:NTQ524327 ODM524294:ODM524327 ONI524294:ONI524327 OXE524294:OXE524327 PHA524294:PHA524327 PQW524294:PQW524327 QAS524294:QAS524327 QKO524294:QKO524327 QUK524294:QUK524327 REG524294:REG524327 ROC524294:ROC524327 RXY524294:RXY524327 SHU524294:SHU524327 SRQ524294:SRQ524327 TBM524294:TBM524327 TLI524294:TLI524327 TVE524294:TVE524327 UFA524294:UFA524327 UOW524294:UOW524327 UYS524294:UYS524327 VIO524294:VIO524327 VSK524294:VSK524327 WCG524294:WCG524327 WMC524294:WMC524327 WVY524294:WVY524327 JM589830:JM589863 TI589830:TI589863 ADE589830:ADE589863 ANA589830:ANA589863 AWW589830:AWW589863 BGS589830:BGS589863 BQO589830:BQO589863 CAK589830:CAK589863 CKG589830:CKG589863 CUC589830:CUC589863 DDY589830:DDY589863 DNU589830:DNU589863 DXQ589830:DXQ589863 EHM589830:EHM589863 ERI589830:ERI589863 FBE589830:FBE589863 FLA589830:FLA589863 FUW589830:FUW589863 GES589830:GES589863 GOO589830:GOO589863 GYK589830:GYK589863 HIG589830:HIG589863 HSC589830:HSC589863 IBY589830:IBY589863 ILU589830:ILU589863 IVQ589830:IVQ589863 JFM589830:JFM589863 JPI589830:JPI589863 JZE589830:JZE589863 KJA589830:KJA589863 KSW589830:KSW589863 LCS589830:LCS589863 LMO589830:LMO589863 LWK589830:LWK589863 MGG589830:MGG589863 MQC589830:MQC589863 MZY589830:MZY589863 NJU589830:NJU589863 NTQ589830:NTQ589863 ODM589830:ODM589863 ONI589830:ONI589863 OXE589830:OXE589863 PHA589830:PHA589863 PQW589830:PQW589863 QAS589830:QAS589863 QKO589830:QKO589863 QUK589830:QUK589863 REG589830:REG589863 ROC589830:ROC589863 RXY589830:RXY589863 SHU589830:SHU589863 SRQ589830:SRQ589863 TBM589830:TBM589863 TLI589830:TLI589863 TVE589830:TVE589863 UFA589830:UFA589863 UOW589830:UOW589863 UYS589830:UYS589863 VIO589830:VIO589863 VSK589830:VSK589863 WCG589830:WCG589863 WMC589830:WMC589863 WVY589830:WVY589863 JM655366:JM655399 TI655366:TI655399 ADE655366:ADE655399 ANA655366:ANA655399 AWW655366:AWW655399 BGS655366:BGS655399 BQO655366:BQO655399 CAK655366:CAK655399 CKG655366:CKG655399 CUC655366:CUC655399 DDY655366:DDY655399 DNU655366:DNU655399 DXQ655366:DXQ655399 EHM655366:EHM655399 ERI655366:ERI655399 FBE655366:FBE655399 FLA655366:FLA655399 FUW655366:FUW655399 GES655366:GES655399 GOO655366:GOO655399 GYK655366:GYK655399 HIG655366:HIG655399 HSC655366:HSC655399 IBY655366:IBY655399 ILU655366:ILU655399 IVQ655366:IVQ655399 JFM655366:JFM655399 JPI655366:JPI655399 JZE655366:JZE655399 KJA655366:KJA655399 KSW655366:KSW655399 LCS655366:LCS655399 LMO655366:LMO655399 LWK655366:LWK655399 MGG655366:MGG655399 MQC655366:MQC655399 MZY655366:MZY655399 NJU655366:NJU655399 NTQ655366:NTQ655399 ODM655366:ODM655399 ONI655366:ONI655399 OXE655366:OXE655399 PHA655366:PHA655399 PQW655366:PQW655399 QAS655366:QAS655399 QKO655366:QKO655399 QUK655366:QUK655399 REG655366:REG655399 ROC655366:ROC655399 RXY655366:RXY655399 SHU655366:SHU655399 SRQ655366:SRQ655399 TBM655366:TBM655399 TLI655366:TLI655399 TVE655366:TVE655399 UFA655366:UFA655399 UOW655366:UOW655399 UYS655366:UYS655399 VIO655366:VIO655399 VSK655366:VSK655399 WCG655366:WCG655399 WMC655366:WMC655399 WVY655366:WVY655399 JM720902:JM720935 TI720902:TI720935 ADE720902:ADE720935 ANA720902:ANA720935 AWW720902:AWW720935 BGS720902:BGS720935 BQO720902:BQO720935 CAK720902:CAK720935 CKG720902:CKG720935 CUC720902:CUC720935 DDY720902:DDY720935 DNU720902:DNU720935 DXQ720902:DXQ720935 EHM720902:EHM720935 ERI720902:ERI720935 FBE720902:FBE720935 FLA720902:FLA720935 FUW720902:FUW720935 GES720902:GES720935 GOO720902:GOO720935 GYK720902:GYK720935 HIG720902:HIG720935 HSC720902:HSC720935 IBY720902:IBY720935 ILU720902:ILU720935 IVQ720902:IVQ720935 JFM720902:JFM720935 JPI720902:JPI720935 JZE720902:JZE720935 KJA720902:KJA720935 KSW720902:KSW720935 LCS720902:LCS720935 LMO720902:LMO720935 LWK720902:LWK720935 MGG720902:MGG720935 MQC720902:MQC720935 MZY720902:MZY720935 NJU720902:NJU720935 NTQ720902:NTQ720935 ODM720902:ODM720935 ONI720902:ONI720935 OXE720902:OXE720935 PHA720902:PHA720935 PQW720902:PQW720935 QAS720902:QAS720935 QKO720902:QKO720935 QUK720902:QUK720935 REG720902:REG720935 ROC720902:ROC720935 RXY720902:RXY720935 SHU720902:SHU720935 SRQ720902:SRQ720935 TBM720902:TBM720935 TLI720902:TLI720935 TVE720902:TVE720935 UFA720902:UFA720935 UOW720902:UOW720935 UYS720902:UYS720935 VIO720902:VIO720935 VSK720902:VSK720935 WCG720902:WCG720935 WMC720902:WMC720935 WVY720902:WVY720935 JM786438:JM786471 TI786438:TI786471 ADE786438:ADE786471 ANA786438:ANA786471 AWW786438:AWW786471 BGS786438:BGS786471 BQO786438:BQO786471 CAK786438:CAK786471 CKG786438:CKG786471 CUC786438:CUC786471 DDY786438:DDY786471 DNU786438:DNU786471 DXQ786438:DXQ786471 EHM786438:EHM786471 ERI786438:ERI786471 FBE786438:FBE786471 FLA786438:FLA786471 FUW786438:FUW786471 GES786438:GES786471 GOO786438:GOO786471 GYK786438:GYK786471 HIG786438:HIG786471 HSC786438:HSC786471 IBY786438:IBY786471 ILU786438:ILU786471 IVQ786438:IVQ786471 JFM786438:JFM786471 JPI786438:JPI786471 JZE786438:JZE786471 KJA786438:KJA786471 KSW786438:KSW786471 LCS786438:LCS786471 LMO786438:LMO786471 LWK786438:LWK786471 MGG786438:MGG786471 MQC786438:MQC786471 MZY786438:MZY786471 NJU786438:NJU786471 NTQ786438:NTQ786471 ODM786438:ODM786471 ONI786438:ONI786471 OXE786438:OXE786471 PHA786438:PHA786471 PQW786438:PQW786471 QAS786438:QAS786471 QKO786438:QKO786471 QUK786438:QUK786471 REG786438:REG786471 ROC786438:ROC786471 RXY786438:RXY786471 SHU786438:SHU786471 SRQ786438:SRQ786471 TBM786438:TBM786471 TLI786438:TLI786471 TVE786438:TVE786471 UFA786438:UFA786471 UOW786438:UOW786471 UYS786438:UYS786471 VIO786438:VIO786471 VSK786438:VSK786471 WCG786438:WCG786471 WMC786438:WMC786471 WVY786438:WVY786471 JM851974:JM852007 TI851974:TI852007 ADE851974:ADE852007 ANA851974:ANA852007 AWW851974:AWW852007 BGS851974:BGS852007 BQO851974:BQO852007 CAK851974:CAK852007 CKG851974:CKG852007 CUC851974:CUC852007 DDY851974:DDY852007 DNU851974:DNU852007 DXQ851974:DXQ852007 EHM851974:EHM852007 ERI851974:ERI852007 FBE851974:FBE852007 FLA851974:FLA852007 FUW851974:FUW852007 GES851974:GES852007 GOO851974:GOO852007 GYK851974:GYK852007 HIG851974:HIG852007 HSC851974:HSC852007 IBY851974:IBY852007 ILU851974:ILU852007 IVQ851974:IVQ852007 JFM851974:JFM852007 JPI851974:JPI852007 JZE851974:JZE852007 KJA851974:KJA852007 KSW851974:KSW852007 LCS851974:LCS852007 LMO851974:LMO852007 LWK851974:LWK852007 MGG851974:MGG852007 MQC851974:MQC852007 MZY851974:MZY852007 NJU851974:NJU852007 NTQ851974:NTQ852007 ODM851974:ODM852007 ONI851974:ONI852007 OXE851974:OXE852007 PHA851974:PHA852007 PQW851974:PQW852007 QAS851974:QAS852007 QKO851974:QKO852007 QUK851974:QUK852007 REG851974:REG852007 ROC851974:ROC852007 RXY851974:RXY852007 SHU851974:SHU852007 SRQ851974:SRQ852007 TBM851974:TBM852007 TLI851974:TLI852007 TVE851974:TVE852007 UFA851974:UFA852007 UOW851974:UOW852007 UYS851974:UYS852007 VIO851974:VIO852007 VSK851974:VSK852007 WCG851974:WCG852007 WMC851974:WMC852007 WVY851974:WVY852007 JM917510:JM917543 TI917510:TI917543 ADE917510:ADE917543 ANA917510:ANA917543 AWW917510:AWW917543 BGS917510:BGS917543 BQO917510:BQO917543 CAK917510:CAK917543 CKG917510:CKG917543 CUC917510:CUC917543 DDY917510:DDY917543 DNU917510:DNU917543 DXQ917510:DXQ917543 EHM917510:EHM917543 ERI917510:ERI917543 FBE917510:FBE917543 FLA917510:FLA917543 FUW917510:FUW917543 GES917510:GES917543 GOO917510:GOO917543 GYK917510:GYK917543 HIG917510:HIG917543 HSC917510:HSC917543 IBY917510:IBY917543 ILU917510:ILU917543 IVQ917510:IVQ917543 JFM917510:JFM917543 JPI917510:JPI917543 JZE917510:JZE917543 KJA917510:KJA917543 KSW917510:KSW917543 LCS917510:LCS917543 LMO917510:LMO917543 LWK917510:LWK917543 MGG917510:MGG917543 MQC917510:MQC917543 MZY917510:MZY917543 NJU917510:NJU917543 NTQ917510:NTQ917543 ODM917510:ODM917543 ONI917510:ONI917543 OXE917510:OXE917543 PHA917510:PHA917543 PQW917510:PQW917543 QAS917510:QAS917543 QKO917510:QKO917543 QUK917510:QUK917543 REG917510:REG917543 ROC917510:ROC917543 RXY917510:RXY917543 SHU917510:SHU917543 SRQ917510:SRQ917543 TBM917510:TBM917543 TLI917510:TLI917543 TVE917510:TVE917543 UFA917510:UFA917543 UOW917510:UOW917543 UYS917510:UYS917543 VIO917510:VIO917543 VSK917510:VSK917543 WCG917510:WCG917543 WMC917510:WMC917543 WVY917510:WVY917543 JM983046:JM983079 TI983046:TI983079 ADE983046:ADE983079 ANA983046:ANA983079 AWW983046:AWW983079 BGS983046:BGS983079 BQO983046:BQO983079 CAK983046:CAK983079 CKG983046:CKG983079 CUC983046:CUC983079 DDY983046:DDY983079 DNU983046:DNU983079 DXQ983046:DXQ983079 EHM983046:EHM983079 ERI983046:ERI983079 FBE983046:FBE983079 FLA983046:FLA983079 FUW983046:FUW983079 GES983046:GES983079 GOO983046:GOO983079 GYK983046:GYK983079 HIG983046:HIG983079 HSC983046:HSC983079 IBY983046:IBY983079 ILU983046:ILU983079 IVQ983046:IVQ983079 JFM983046:JFM983079 JPI983046:JPI983079 JZE983046:JZE983079 KJA983046:KJA983079 KSW983046:KSW983079 LCS983046:LCS983079 LMO983046:LMO983079 LWK983046:LWK983079 MGG983046:MGG983079 MQC983046:MQC983079 MZY983046:MZY983079 NJU983046:NJU983079 NTQ983046:NTQ983079 ODM983046:ODM983079 ONI983046:ONI983079 OXE983046:OXE983079 PHA983046:PHA983079 PQW983046:PQW983079 QAS983046:QAS983079 QKO983046:QKO983079 QUK983046:QUK983079 REG983046:REG983079 ROC983046:ROC983079 RXY983046:RXY983079 SHU983046:SHU983079 SRQ983046:SRQ983079 TBM983046:TBM983079 TLI983046:TLI983079 TVE983046:TVE983079 UFA983046:UFA983079 UOW983046:UOW983079 UYS983046:UYS983079 VIO983046:VIO983079 VSK983046:VSK983079 WCG983046:WCG983079 WMC983046:WMC983079 WVY983046:WVY983079 JO16:JO49 TK16:TK49 ADG16:ADG49 ANC16:ANC49 AWY16:AWY49 BGU16:BGU49 BQQ16:BQQ49 CAM16:CAM49 CKI16:CKI49 CUE16:CUE49 DEA16:DEA49 DNW16:DNW49 DXS16:DXS49 EHO16:EHO49 ERK16:ERK49 FBG16:FBG49 FLC16:FLC49 FUY16:FUY49 GEU16:GEU49 GOQ16:GOQ49 GYM16:GYM49 HII16:HII49 HSE16:HSE49 ICA16:ICA49 ILW16:ILW49 IVS16:IVS49 JFO16:JFO49 JPK16:JPK49 JZG16:JZG49 KJC16:KJC49 KSY16:KSY49 LCU16:LCU49 LMQ16:LMQ49 LWM16:LWM49 MGI16:MGI49 MQE16:MQE49 NAA16:NAA49 NJW16:NJW49 NTS16:NTS49 ODO16:ODO49 ONK16:ONK49 OXG16:OXG49 PHC16:PHC49 PQY16:PQY49 QAU16:QAU49 QKQ16:QKQ49 QUM16:QUM49 REI16:REI49 ROE16:ROE49 RYA16:RYA49 SHW16:SHW49 SRS16:SRS49 TBO16:TBO49 TLK16:TLK49 TVG16:TVG49 UFC16:UFC49 UOY16:UOY49 UYU16:UYU49 VIQ16:VIQ49 VSM16:VSM49 WCI16:WCI49 WME16:WME49 WWA16:WWA49 JO65542:JO65575 TK65542:TK65575 ADG65542:ADG65575 ANC65542:ANC65575 AWY65542:AWY65575 BGU65542:BGU65575 BQQ65542:BQQ65575 CAM65542:CAM65575 CKI65542:CKI65575 CUE65542:CUE65575 DEA65542:DEA65575 DNW65542:DNW65575 DXS65542:DXS65575 EHO65542:EHO65575 ERK65542:ERK65575 FBG65542:FBG65575 FLC65542:FLC65575 FUY65542:FUY65575 GEU65542:GEU65575 GOQ65542:GOQ65575 GYM65542:GYM65575 HII65542:HII65575 HSE65542:HSE65575 ICA65542:ICA65575 ILW65542:ILW65575 IVS65542:IVS65575 JFO65542:JFO65575 JPK65542:JPK65575 JZG65542:JZG65575 KJC65542:KJC65575 KSY65542:KSY65575 LCU65542:LCU65575 LMQ65542:LMQ65575 LWM65542:LWM65575 MGI65542:MGI65575 MQE65542:MQE65575 NAA65542:NAA65575 NJW65542:NJW65575 NTS65542:NTS65575 ODO65542:ODO65575 ONK65542:ONK65575 OXG65542:OXG65575 PHC65542:PHC65575 PQY65542:PQY65575 QAU65542:QAU65575 QKQ65542:QKQ65575 QUM65542:QUM65575 REI65542:REI65575 ROE65542:ROE65575 RYA65542:RYA65575 SHW65542:SHW65575 SRS65542:SRS65575 TBO65542:TBO65575 TLK65542:TLK65575 TVG65542:TVG65575 UFC65542:UFC65575 UOY65542:UOY65575 UYU65542:UYU65575 VIQ65542:VIQ65575 VSM65542:VSM65575 WCI65542:WCI65575 WME65542:WME65575 WWA65542:WWA65575 JO131078:JO131111 TK131078:TK131111 ADG131078:ADG131111 ANC131078:ANC131111 AWY131078:AWY131111 BGU131078:BGU131111 BQQ131078:BQQ131111 CAM131078:CAM131111 CKI131078:CKI131111 CUE131078:CUE131111 DEA131078:DEA131111 DNW131078:DNW131111 DXS131078:DXS131111 EHO131078:EHO131111 ERK131078:ERK131111 FBG131078:FBG131111 FLC131078:FLC131111 FUY131078:FUY131111 GEU131078:GEU131111 GOQ131078:GOQ131111 GYM131078:GYM131111 HII131078:HII131111 HSE131078:HSE131111 ICA131078:ICA131111 ILW131078:ILW131111 IVS131078:IVS131111 JFO131078:JFO131111 JPK131078:JPK131111 JZG131078:JZG131111 KJC131078:KJC131111 KSY131078:KSY131111 LCU131078:LCU131111 LMQ131078:LMQ131111 LWM131078:LWM131111 MGI131078:MGI131111 MQE131078:MQE131111 NAA131078:NAA131111 NJW131078:NJW131111 NTS131078:NTS131111 ODO131078:ODO131111 ONK131078:ONK131111 OXG131078:OXG131111 PHC131078:PHC131111 PQY131078:PQY131111 QAU131078:QAU131111 QKQ131078:QKQ131111 QUM131078:QUM131111 REI131078:REI131111 ROE131078:ROE131111 RYA131078:RYA131111 SHW131078:SHW131111 SRS131078:SRS131111 TBO131078:TBO131111 TLK131078:TLK131111 TVG131078:TVG131111 UFC131078:UFC131111 UOY131078:UOY131111 UYU131078:UYU131111 VIQ131078:VIQ131111 VSM131078:VSM131111 WCI131078:WCI131111 WME131078:WME131111 WWA131078:WWA131111 JO196614:JO196647 TK196614:TK196647 ADG196614:ADG196647 ANC196614:ANC196647 AWY196614:AWY196647 BGU196614:BGU196647 BQQ196614:BQQ196647 CAM196614:CAM196647 CKI196614:CKI196647 CUE196614:CUE196647 DEA196614:DEA196647 DNW196614:DNW196647 DXS196614:DXS196647 EHO196614:EHO196647 ERK196614:ERK196647 FBG196614:FBG196647 FLC196614:FLC196647 FUY196614:FUY196647 GEU196614:GEU196647 GOQ196614:GOQ196647 GYM196614:GYM196647 HII196614:HII196647 HSE196614:HSE196647 ICA196614:ICA196647 ILW196614:ILW196647 IVS196614:IVS196647 JFO196614:JFO196647 JPK196614:JPK196647 JZG196614:JZG196647 KJC196614:KJC196647 KSY196614:KSY196647 LCU196614:LCU196647 LMQ196614:LMQ196647 LWM196614:LWM196647 MGI196614:MGI196647 MQE196614:MQE196647 NAA196614:NAA196647 NJW196614:NJW196647 NTS196614:NTS196647 ODO196614:ODO196647 ONK196614:ONK196647 OXG196614:OXG196647 PHC196614:PHC196647 PQY196614:PQY196647 QAU196614:QAU196647 QKQ196614:QKQ196647 QUM196614:QUM196647 REI196614:REI196647 ROE196614:ROE196647 RYA196614:RYA196647 SHW196614:SHW196647 SRS196614:SRS196647 TBO196614:TBO196647 TLK196614:TLK196647 TVG196614:TVG196647 UFC196614:UFC196647 UOY196614:UOY196647 UYU196614:UYU196647 VIQ196614:VIQ196647 VSM196614:VSM196647 WCI196614:WCI196647 WME196614:WME196647 WWA196614:WWA196647 JO262150:JO262183 TK262150:TK262183 ADG262150:ADG262183 ANC262150:ANC262183 AWY262150:AWY262183 BGU262150:BGU262183 BQQ262150:BQQ262183 CAM262150:CAM262183 CKI262150:CKI262183 CUE262150:CUE262183 DEA262150:DEA262183 DNW262150:DNW262183 DXS262150:DXS262183 EHO262150:EHO262183 ERK262150:ERK262183 FBG262150:FBG262183 FLC262150:FLC262183 FUY262150:FUY262183 GEU262150:GEU262183 GOQ262150:GOQ262183 GYM262150:GYM262183 HII262150:HII262183 HSE262150:HSE262183 ICA262150:ICA262183 ILW262150:ILW262183 IVS262150:IVS262183 JFO262150:JFO262183 JPK262150:JPK262183 JZG262150:JZG262183 KJC262150:KJC262183 KSY262150:KSY262183 LCU262150:LCU262183 LMQ262150:LMQ262183 LWM262150:LWM262183 MGI262150:MGI262183 MQE262150:MQE262183 NAA262150:NAA262183 NJW262150:NJW262183 NTS262150:NTS262183 ODO262150:ODO262183 ONK262150:ONK262183 OXG262150:OXG262183 PHC262150:PHC262183 PQY262150:PQY262183 QAU262150:QAU262183 QKQ262150:QKQ262183 QUM262150:QUM262183 REI262150:REI262183 ROE262150:ROE262183 RYA262150:RYA262183 SHW262150:SHW262183 SRS262150:SRS262183 TBO262150:TBO262183 TLK262150:TLK262183 TVG262150:TVG262183 UFC262150:UFC262183 UOY262150:UOY262183 UYU262150:UYU262183 VIQ262150:VIQ262183 VSM262150:VSM262183 WCI262150:WCI262183 WME262150:WME262183 WWA262150:WWA262183 JO327686:JO327719 TK327686:TK327719 ADG327686:ADG327719 ANC327686:ANC327719 AWY327686:AWY327719 BGU327686:BGU327719 BQQ327686:BQQ327719 CAM327686:CAM327719 CKI327686:CKI327719 CUE327686:CUE327719 DEA327686:DEA327719 DNW327686:DNW327719 DXS327686:DXS327719 EHO327686:EHO327719 ERK327686:ERK327719 FBG327686:FBG327719 FLC327686:FLC327719 FUY327686:FUY327719 GEU327686:GEU327719 GOQ327686:GOQ327719 GYM327686:GYM327719 HII327686:HII327719 HSE327686:HSE327719 ICA327686:ICA327719 ILW327686:ILW327719 IVS327686:IVS327719 JFO327686:JFO327719 JPK327686:JPK327719 JZG327686:JZG327719 KJC327686:KJC327719 KSY327686:KSY327719 LCU327686:LCU327719 LMQ327686:LMQ327719 LWM327686:LWM327719 MGI327686:MGI327719 MQE327686:MQE327719 NAA327686:NAA327719 NJW327686:NJW327719 NTS327686:NTS327719 ODO327686:ODO327719 ONK327686:ONK327719 OXG327686:OXG327719 PHC327686:PHC327719 PQY327686:PQY327719 QAU327686:QAU327719 QKQ327686:QKQ327719 QUM327686:QUM327719 REI327686:REI327719 ROE327686:ROE327719 RYA327686:RYA327719 SHW327686:SHW327719 SRS327686:SRS327719 TBO327686:TBO327719 TLK327686:TLK327719 TVG327686:TVG327719 UFC327686:UFC327719 UOY327686:UOY327719 UYU327686:UYU327719 VIQ327686:VIQ327719 VSM327686:VSM327719 WCI327686:WCI327719 WME327686:WME327719 WWA327686:WWA327719 JO393222:JO393255 TK393222:TK393255 ADG393222:ADG393255 ANC393222:ANC393255 AWY393222:AWY393255 BGU393222:BGU393255 BQQ393222:BQQ393255 CAM393222:CAM393255 CKI393222:CKI393255 CUE393222:CUE393255 DEA393222:DEA393255 DNW393222:DNW393255 DXS393222:DXS393255 EHO393222:EHO393255 ERK393222:ERK393255 FBG393222:FBG393255 FLC393222:FLC393255 FUY393222:FUY393255 GEU393222:GEU393255 GOQ393222:GOQ393255 GYM393222:GYM393255 HII393222:HII393255 HSE393222:HSE393255 ICA393222:ICA393255 ILW393222:ILW393255 IVS393222:IVS393255 JFO393222:JFO393255 JPK393222:JPK393255 JZG393222:JZG393255 KJC393222:KJC393255 KSY393222:KSY393255 LCU393222:LCU393255 LMQ393222:LMQ393255 LWM393222:LWM393255 MGI393222:MGI393255 MQE393222:MQE393255 NAA393222:NAA393255 NJW393222:NJW393255 NTS393222:NTS393255 ODO393222:ODO393255 ONK393222:ONK393255 OXG393222:OXG393255 PHC393222:PHC393255 PQY393222:PQY393255 QAU393222:QAU393255 QKQ393222:QKQ393255 QUM393222:QUM393255 REI393222:REI393255 ROE393222:ROE393255 RYA393222:RYA393255 SHW393222:SHW393255 SRS393222:SRS393255 TBO393222:TBO393255 TLK393222:TLK393255 TVG393222:TVG393255 UFC393222:UFC393255 UOY393222:UOY393255 UYU393222:UYU393255 VIQ393222:VIQ393255 VSM393222:VSM393255 WCI393222:WCI393255 WME393222:WME393255 WWA393222:WWA393255 JO458758:JO458791 TK458758:TK458791 ADG458758:ADG458791 ANC458758:ANC458791 AWY458758:AWY458791 BGU458758:BGU458791 BQQ458758:BQQ458791 CAM458758:CAM458791 CKI458758:CKI458791 CUE458758:CUE458791 DEA458758:DEA458791 DNW458758:DNW458791 DXS458758:DXS458791 EHO458758:EHO458791 ERK458758:ERK458791 FBG458758:FBG458791 FLC458758:FLC458791 FUY458758:FUY458791 GEU458758:GEU458791 GOQ458758:GOQ458791 GYM458758:GYM458791 HII458758:HII458791 HSE458758:HSE458791 ICA458758:ICA458791 ILW458758:ILW458791 IVS458758:IVS458791 JFO458758:JFO458791 JPK458758:JPK458791 JZG458758:JZG458791 KJC458758:KJC458791 KSY458758:KSY458791 LCU458758:LCU458791 LMQ458758:LMQ458791 LWM458758:LWM458791 MGI458758:MGI458791 MQE458758:MQE458791 NAA458758:NAA458791 NJW458758:NJW458791 NTS458758:NTS458791 ODO458758:ODO458791 ONK458758:ONK458791 OXG458758:OXG458791 PHC458758:PHC458791 PQY458758:PQY458791 QAU458758:QAU458791 QKQ458758:QKQ458791 QUM458758:QUM458791 REI458758:REI458791 ROE458758:ROE458791 RYA458758:RYA458791 SHW458758:SHW458791 SRS458758:SRS458791 TBO458758:TBO458791 TLK458758:TLK458791 TVG458758:TVG458791 UFC458758:UFC458791 UOY458758:UOY458791 UYU458758:UYU458791 VIQ458758:VIQ458791 VSM458758:VSM458791 WCI458758:WCI458791 WME458758:WME458791 WWA458758:WWA458791 JO524294:JO524327 TK524294:TK524327 ADG524294:ADG524327 ANC524294:ANC524327 AWY524294:AWY524327 BGU524294:BGU524327 BQQ524294:BQQ524327 CAM524294:CAM524327 CKI524294:CKI524327 CUE524294:CUE524327 DEA524294:DEA524327 DNW524294:DNW524327 DXS524294:DXS524327 EHO524294:EHO524327 ERK524294:ERK524327 FBG524294:FBG524327 FLC524294:FLC524327 FUY524294:FUY524327 GEU524294:GEU524327 GOQ524294:GOQ524327 GYM524294:GYM524327 HII524294:HII524327 HSE524294:HSE524327 ICA524294:ICA524327 ILW524294:ILW524327 IVS524294:IVS524327 JFO524294:JFO524327 JPK524294:JPK524327 JZG524294:JZG524327 KJC524294:KJC524327 KSY524294:KSY524327 LCU524294:LCU524327 LMQ524294:LMQ524327 LWM524294:LWM524327 MGI524294:MGI524327 MQE524294:MQE524327 NAA524294:NAA524327 NJW524294:NJW524327 NTS524294:NTS524327 ODO524294:ODO524327 ONK524294:ONK524327 OXG524294:OXG524327 PHC524294:PHC524327 PQY524294:PQY524327 QAU524294:QAU524327 QKQ524294:QKQ524327 QUM524294:QUM524327 REI524294:REI524327 ROE524294:ROE524327 RYA524294:RYA524327 SHW524294:SHW524327 SRS524294:SRS524327 TBO524294:TBO524327 TLK524294:TLK524327 TVG524294:TVG524327 UFC524294:UFC524327 UOY524294:UOY524327 UYU524294:UYU524327 VIQ524294:VIQ524327 VSM524294:VSM524327 WCI524294:WCI524327 WME524294:WME524327 WWA524294:WWA524327 JO589830:JO589863 TK589830:TK589863 ADG589830:ADG589863 ANC589830:ANC589863 AWY589830:AWY589863 BGU589830:BGU589863 BQQ589830:BQQ589863 CAM589830:CAM589863 CKI589830:CKI589863 CUE589830:CUE589863 DEA589830:DEA589863 DNW589830:DNW589863 DXS589830:DXS589863 EHO589830:EHO589863 ERK589830:ERK589863 FBG589830:FBG589863 FLC589830:FLC589863 FUY589830:FUY589863 GEU589830:GEU589863 GOQ589830:GOQ589863 GYM589830:GYM589863 HII589830:HII589863 HSE589830:HSE589863 ICA589830:ICA589863 ILW589830:ILW589863 IVS589830:IVS589863 JFO589830:JFO589863 JPK589830:JPK589863 JZG589830:JZG589863 KJC589830:KJC589863 KSY589830:KSY589863 LCU589830:LCU589863 LMQ589830:LMQ589863 LWM589830:LWM589863 MGI589830:MGI589863 MQE589830:MQE589863 NAA589830:NAA589863 NJW589830:NJW589863 NTS589830:NTS589863 ODO589830:ODO589863 ONK589830:ONK589863 OXG589830:OXG589863 PHC589830:PHC589863 PQY589830:PQY589863 QAU589830:QAU589863 QKQ589830:QKQ589863 QUM589830:QUM589863 REI589830:REI589863 ROE589830:ROE589863 RYA589830:RYA589863 SHW589830:SHW589863 SRS589830:SRS589863 TBO589830:TBO589863 TLK589830:TLK589863 TVG589830:TVG589863 UFC589830:UFC589863 UOY589830:UOY589863 UYU589830:UYU589863 VIQ589830:VIQ589863 VSM589830:VSM589863 WCI589830:WCI589863 WME589830:WME589863 WWA589830:WWA589863 JO655366:JO655399 TK655366:TK655399 ADG655366:ADG655399 ANC655366:ANC655399 AWY655366:AWY655399 BGU655366:BGU655399 BQQ655366:BQQ655399 CAM655366:CAM655399 CKI655366:CKI655399 CUE655366:CUE655399 DEA655366:DEA655399 DNW655366:DNW655399 DXS655366:DXS655399 EHO655366:EHO655399 ERK655366:ERK655399 FBG655366:FBG655399 FLC655366:FLC655399 FUY655366:FUY655399 GEU655366:GEU655399 GOQ655366:GOQ655399 GYM655366:GYM655399 HII655366:HII655399 HSE655366:HSE655399 ICA655366:ICA655399 ILW655366:ILW655399 IVS655366:IVS655399 JFO655366:JFO655399 JPK655366:JPK655399 JZG655366:JZG655399 KJC655366:KJC655399 KSY655366:KSY655399 LCU655366:LCU655399 LMQ655366:LMQ655399 LWM655366:LWM655399 MGI655366:MGI655399 MQE655366:MQE655399 NAA655366:NAA655399 NJW655366:NJW655399 NTS655366:NTS655399 ODO655366:ODO655399 ONK655366:ONK655399 OXG655366:OXG655399 PHC655366:PHC655399 PQY655366:PQY655399 QAU655366:QAU655399 QKQ655366:QKQ655399 QUM655366:QUM655399 REI655366:REI655399 ROE655366:ROE655399 RYA655366:RYA655399 SHW655366:SHW655399 SRS655366:SRS655399 TBO655366:TBO655399 TLK655366:TLK655399 TVG655366:TVG655399 UFC655366:UFC655399 UOY655366:UOY655399 UYU655366:UYU655399 VIQ655366:VIQ655399 VSM655366:VSM655399 WCI655366:WCI655399 WME655366:WME655399 WWA655366:WWA655399 JO720902:JO720935 TK720902:TK720935 ADG720902:ADG720935 ANC720902:ANC720935 AWY720902:AWY720935 BGU720902:BGU720935 BQQ720902:BQQ720935 CAM720902:CAM720935 CKI720902:CKI720935 CUE720902:CUE720935 DEA720902:DEA720935 DNW720902:DNW720935 DXS720902:DXS720935 EHO720902:EHO720935 ERK720902:ERK720935 FBG720902:FBG720935 FLC720902:FLC720935 FUY720902:FUY720935 GEU720902:GEU720935 GOQ720902:GOQ720935 GYM720902:GYM720935 HII720902:HII720935 HSE720902:HSE720935 ICA720902:ICA720935 ILW720902:ILW720935 IVS720902:IVS720935 JFO720902:JFO720935 JPK720902:JPK720935 JZG720902:JZG720935 KJC720902:KJC720935 KSY720902:KSY720935 LCU720902:LCU720935 LMQ720902:LMQ720935 LWM720902:LWM720935 MGI720902:MGI720935 MQE720902:MQE720935 NAA720902:NAA720935 NJW720902:NJW720935 NTS720902:NTS720935 ODO720902:ODO720935 ONK720902:ONK720935 OXG720902:OXG720935 PHC720902:PHC720935 PQY720902:PQY720935 QAU720902:QAU720935 QKQ720902:QKQ720935 QUM720902:QUM720935 REI720902:REI720935 ROE720902:ROE720935 RYA720902:RYA720935 SHW720902:SHW720935 SRS720902:SRS720935 TBO720902:TBO720935 TLK720902:TLK720935 TVG720902:TVG720935 UFC720902:UFC720935 UOY720902:UOY720935 UYU720902:UYU720935 VIQ720902:VIQ720935 VSM720902:VSM720935 WCI720902:WCI720935 WME720902:WME720935 WWA720902:WWA720935 JO786438:JO786471 TK786438:TK786471 ADG786438:ADG786471 ANC786438:ANC786471 AWY786438:AWY786471 BGU786438:BGU786471 BQQ786438:BQQ786471 CAM786438:CAM786471 CKI786438:CKI786471 CUE786438:CUE786471 DEA786438:DEA786471 DNW786438:DNW786471 DXS786438:DXS786471 EHO786438:EHO786471 ERK786438:ERK786471 FBG786438:FBG786471 FLC786438:FLC786471 FUY786438:FUY786471 GEU786438:GEU786471 GOQ786438:GOQ786471 GYM786438:GYM786471 HII786438:HII786471 HSE786438:HSE786471 ICA786438:ICA786471 ILW786438:ILW786471 IVS786438:IVS786471 JFO786438:JFO786471 JPK786438:JPK786471 JZG786438:JZG786471 KJC786438:KJC786471 KSY786438:KSY786471 LCU786438:LCU786471 LMQ786438:LMQ786471 LWM786438:LWM786471 MGI786438:MGI786471 MQE786438:MQE786471 NAA786438:NAA786471 NJW786438:NJW786471 NTS786438:NTS786471 ODO786438:ODO786471 ONK786438:ONK786471 OXG786438:OXG786471 PHC786438:PHC786471 PQY786438:PQY786471 QAU786438:QAU786471 QKQ786438:QKQ786471 QUM786438:QUM786471 REI786438:REI786471 ROE786438:ROE786471 RYA786438:RYA786471 SHW786438:SHW786471 SRS786438:SRS786471 TBO786438:TBO786471 TLK786438:TLK786471 TVG786438:TVG786471 UFC786438:UFC786471 UOY786438:UOY786471 UYU786438:UYU786471 VIQ786438:VIQ786471 VSM786438:VSM786471 WCI786438:WCI786471 WME786438:WME786471 WWA786438:WWA786471 JO851974:JO852007 TK851974:TK852007 ADG851974:ADG852007 ANC851974:ANC852007 AWY851974:AWY852007 BGU851974:BGU852007 BQQ851974:BQQ852007 CAM851974:CAM852007 CKI851974:CKI852007 CUE851974:CUE852007 DEA851974:DEA852007 DNW851974:DNW852007 DXS851974:DXS852007 EHO851974:EHO852007 ERK851974:ERK852007 FBG851974:FBG852007 FLC851974:FLC852007 FUY851974:FUY852007 GEU851974:GEU852007 GOQ851974:GOQ852007 GYM851974:GYM852007 HII851974:HII852007 HSE851974:HSE852007 ICA851974:ICA852007 ILW851974:ILW852007 IVS851974:IVS852007 JFO851974:JFO852007 JPK851974:JPK852007 JZG851974:JZG852007 KJC851974:KJC852007 KSY851974:KSY852007 LCU851974:LCU852007 LMQ851974:LMQ852007 LWM851974:LWM852007 MGI851974:MGI852007 MQE851974:MQE852007 NAA851974:NAA852007 NJW851974:NJW852007 NTS851974:NTS852007 ODO851974:ODO852007 ONK851974:ONK852007 OXG851974:OXG852007 PHC851974:PHC852007 PQY851974:PQY852007 QAU851974:QAU852007 QKQ851974:QKQ852007 QUM851974:QUM852007 REI851974:REI852007 ROE851974:ROE852007 RYA851974:RYA852007 SHW851974:SHW852007 SRS851974:SRS852007 TBO851974:TBO852007 TLK851974:TLK852007 TVG851974:TVG852007 UFC851974:UFC852007 UOY851974:UOY852007 UYU851974:UYU852007 VIQ851974:VIQ852007 VSM851974:VSM852007 WCI851974:WCI852007 WME851974:WME852007 WWA851974:WWA852007 JO917510:JO917543 TK917510:TK917543 ADG917510:ADG917543 ANC917510:ANC917543 AWY917510:AWY917543 BGU917510:BGU917543 BQQ917510:BQQ917543 CAM917510:CAM917543 CKI917510:CKI917543 CUE917510:CUE917543 DEA917510:DEA917543 DNW917510:DNW917543 DXS917510:DXS917543 EHO917510:EHO917543 ERK917510:ERK917543 FBG917510:FBG917543 FLC917510:FLC917543 FUY917510:FUY917543 GEU917510:GEU917543 GOQ917510:GOQ917543 GYM917510:GYM917543 HII917510:HII917543 HSE917510:HSE917543 ICA917510:ICA917543 ILW917510:ILW917543 IVS917510:IVS917543 JFO917510:JFO917543 JPK917510:JPK917543 JZG917510:JZG917543 KJC917510:KJC917543 KSY917510:KSY917543 LCU917510:LCU917543 LMQ917510:LMQ917543 LWM917510:LWM917543 MGI917510:MGI917543 MQE917510:MQE917543 NAA917510:NAA917543 NJW917510:NJW917543 NTS917510:NTS917543 ODO917510:ODO917543 ONK917510:ONK917543 OXG917510:OXG917543 PHC917510:PHC917543 PQY917510:PQY917543 QAU917510:QAU917543 QKQ917510:QKQ917543 QUM917510:QUM917543 REI917510:REI917543 ROE917510:ROE917543 RYA917510:RYA917543 SHW917510:SHW917543 SRS917510:SRS917543 TBO917510:TBO917543 TLK917510:TLK917543 TVG917510:TVG917543 UFC917510:UFC917543 UOY917510:UOY917543 UYU917510:UYU917543 VIQ917510:VIQ917543 VSM917510:VSM917543 WCI917510:WCI917543 WME917510:WME917543 WWA917510:WWA917543 JO983046:JO983079 TK983046:TK983079 ADG983046:ADG983079 ANC983046:ANC983079 AWY983046:AWY983079 BGU983046:BGU983079 BQQ983046:BQQ983079 CAM983046:CAM983079 CKI983046:CKI983079 CUE983046:CUE983079 DEA983046:DEA983079 DNW983046:DNW983079 DXS983046:DXS983079 EHO983046:EHO983079 ERK983046:ERK983079 FBG983046:FBG983079 FLC983046:FLC983079 FUY983046:FUY983079 GEU983046:GEU983079 GOQ983046:GOQ983079 GYM983046:GYM983079 HII983046:HII983079 HSE983046:HSE983079 ICA983046:ICA983079 ILW983046:ILW983079 IVS983046:IVS983079 JFO983046:JFO983079 JPK983046:JPK983079 JZG983046:JZG983079 KJC983046:KJC983079 KSY983046:KSY983079 LCU983046:LCU983079 LMQ983046:LMQ983079 LWM983046:LWM983079 MGI983046:MGI983079 MQE983046:MQE983079 NAA983046:NAA983079 NJW983046:NJW983079 NTS983046:NTS983079 ODO983046:ODO983079 ONK983046:ONK983079 OXG983046:OXG983079 PHC983046:PHC983079 PQY983046:PQY983079 QAU983046:QAU983079 QKQ983046:QKQ983079 QUM983046:QUM983079 REI983046:REI983079 ROE983046:ROE983079 RYA983046:RYA983079 SHW983046:SHW983079 SRS983046:SRS983079 TBO983046:TBO983079 TLK983046:TLK983079 TVG983046:TVG983079 UFC983046:UFC983079 UOY983046:UOY983079 UYU983046:UYU983079 VIQ983046:VIQ983079 VSM983046:VSM983079 WCI983046:WCI983079 WME983046:WME983079 WWA983046:WWA983079 R16:R49 IX16:IX49 ST16:ST49 ACP16:ACP49 AML16:AML49 AWH16:AWH49 BGD16:BGD49 BPZ16:BPZ49 BZV16:BZV49 CJR16:CJR49 CTN16:CTN49 DDJ16:DDJ49 DNF16:DNF49 DXB16:DXB49 EGX16:EGX49 EQT16:EQT49 FAP16:FAP49 FKL16:FKL49 FUH16:FUH49 GED16:GED49 GNZ16:GNZ49 GXV16:GXV49 HHR16:HHR49 HRN16:HRN49 IBJ16:IBJ49 ILF16:ILF49 IVB16:IVB49 JEX16:JEX49 JOT16:JOT49 JYP16:JYP49 KIL16:KIL49 KSH16:KSH49 LCD16:LCD49 LLZ16:LLZ49 LVV16:LVV49 MFR16:MFR49 MPN16:MPN49 MZJ16:MZJ49 NJF16:NJF49 NTB16:NTB49 OCX16:OCX49 OMT16:OMT49 OWP16:OWP49 PGL16:PGL49 PQH16:PQH49 QAD16:QAD49 QJZ16:QJZ49 QTV16:QTV49 RDR16:RDR49 RNN16:RNN49 RXJ16:RXJ49 SHF16:SHF49 SRB16:SRB49 TAX16:TAX49 TKT16:TKT49 TUP16:TUP49 UEL16:UEL49 UOH16:UOH49 UYD16:UYD49 VHZ16:VHZ49 VRV16:VRV49 WBR16:WBR49 WLN16:WLN49 WVJ16:WVJ49 R65542:R65575 IX65542:IX65575 ST65542:ST65575 ACP65542:ACP65575 AML65542:AML65575 AWH65542:AWH65575 BGD65542:BGD65575 BPZ65542:BPZ65575 BZV65542:BZV65575 CJR65542:CJR65575 CTN65542:CTN65575 DDJ65542:DDJ65575 DNF65542:DNF65575 DXB65542:DXB65575 EGX65542:EGX65575 EQT65542:EQT65575 FAP65542:FAP65575 FKL65542:FKL65575 FUH65542:FUH65575 GED65542:GED65575 GNZ65542:GNZ65575 GXV65542:GXV65575 HHR65542:HHR65575 HRN65542:HRN65575 IBJ65542:IBJ65575 ILF65542:ILF65575 IVB65542:IVB65575 JEX65542:JEX65575 JOT65542:JOT65575 JYP65542:JYP65575 KIL65542:KIL65575 KSH65542:KSH65575 LCD65542:LCD65575 LLZ65542:LLZ65575 LVV65542:LVV65575 MFR65542:MFR65575 MPN65542:MPN65575 MZJ65542:MZJ65575 NJF65542:NJF65575 NTB65542:NTB65575 OCX65542:OCX65575 OMT65542:OMT65575 OWP65542:OWP65575 PGL65542:PGL65575 PQH65542:PQH65575 QAD65542:QAD65575 QJZ65542:QJZ65575 QTV65542:QTV65575 RDR65542:RDR65575 RNN65542:RNN65575 RXJ65542:RXJ65575 SHF65542:SHF65575 SRB65542:SRB65575 TAX65542:TAX65575 TKT65542:TKT65575 TUP65542:TUP65575 UEL65542:UEL65575 UOH65542:UOH65575 UYD65542:UYD65575 VHZ65542:VHZ65575 VRV65542:VRV65575 WBR65542:WBR65575 WLN65542:WLN65575 WVJ65542:WVJ65575 R131078:R131111 IX131078:IX131111 ST131078:ST131111 ACP131078:ACP131111 AML131078:AML131111 AWH131078:AWH131111 BGD131078:BGD131111 BPZ131078:BPZ131111 BZV131078:BZV131111 CJR131078:CJR131111 CTN131078:CTN131111 DDJ131078:DDJ131111 DNF131078:DNF131111 DXB131078:DXB131111 EGX131078:EGX131111 EQT131078:EQT131111 FAP131078:FAP131111 FKL131078:FKL131111 FUH131078:FUH131111 GED131078:GED131111 GNZ131078:GNZ131111 GXV131078:GXV131111 HHR131078:HHR131111 HRN131078:HRN131111 IBJ131078:IBJ131111 ILF131078:ILF131111 IVB131078:IVB131111 JEX131078:JEX131111 JOT131078:JOT131111 JYP131078:JYP131111 KIL131078:KIL131111 KSH131078:KSH131111 LCD131078:LCD131111 LLZ131078:LLZ131111 LVV131078:LVV131111 MFR131078:MFR131111 MPN131078:MPN131111 MZJ131078:MZJ131111 NJF131078:NJF131111 NTB131078:NTB131111 OCX131078:OCX131111 OMT131078:OMT131111 OWP131078:OWP131111 PGL131078:PGL131111 PQH131078:PQH131111 QAD131078:QAD131111 QJZ131078:QJZ131111 QTV131078:QTV131111 RDR131078:RDR131111 RNN131078:RNN131111 RXJ131078:RXJ131111 SHF131078:SHF131111 SRB131078:SRB131111 TAX131078:TAX131111 TKT131078:TKT131111 TUP131078:TUP131111 UEL131078:UEL131111 UOH131078:UOH131111 UYD131078:UYD131111 VHZ131078:VHZ131111 VRV131078:VRV131111 WBR131078:WBR131111 WLN131078:WLN131111 WVJ131078:WVJ131111 R196614:R196647 IX196614:IX196647 ST196614:ST196647 ACP196614:ACP196647 AML196614:AML196647 AWH196614:AWH196647 BGD196614:BGD196647 BPZ196614:BPZ196647 BZV196614:BZV196647 CJR196614:CJR196647 CTN196614:CTN196647 DDJ196614:DDJ196647 DNF196614:DNF196647 DXB196614:DXB196647 EGX196614:EGX196647 EQT196614:EQT196647 FAP196614:FAP196647 FKL196614:FKL196647 FUH196614:FUH196647 GED196614:GED196647 GNZ196614:GNZ196647 GXV196614:GXV196647 HHR196614:HHR196647 HRN196614:HRN196647 IBJ196614:IBJ196647 ILF196614:ILF196647 IVB196614:IVB196647 JEX196614:JEX196647 JOT196614:JOT196647 JYP196614:JYP196647 KIL196614:KIL196647 KSH196614:KSH196647 LCD196614:LCD196647 LLZ196614:LLZ196647 LVV196614:LVV196647 MFR196614:MFR196647 MPN196614:MPN196647 MZJ196614:MZJ196647 NJF196614:NJF196647 NTB196614:NTB196647 OCX196614:OCX196647 OMT196614:OMT196647 OWP196614:OWP196647 PGL196614:PGL196647 PQH196614:PQH196647 QAD196614:QAD196647 QJZ196614:QJZ196647 QTV196614:QTV196647 RDR196614:RDR196647 RNN196614:RNN196647 RXJ196614:RXJ196647 SHF196614:SHF196647 SRB196614:SRB196647 TAX196614:TAX196647 TKT196614:TKT196647 TUP196614:TUP196647 UEL196614:UEL196647 UOH196614:UOH196647 UYD196614:UYD196647 VHZ196614:VHZ196647 VRV196614:VRV196647 WBR196614:WBR196647 WLN196614:WLN196647 WVJ196614:WVJ196647 R262150:R262183 IX262150:IX262183 ST262150:ST262183 ACP262150:ACP262183 AML262150:AML262183 AWH262150:AWH262183 BGD262150:BGD262183 BPZ262150:BPZ262183 BZV262150:BZV262183 CJR262150:CJR262183 CTN262150:CTN262183 DDJ262150:DDJ262183 DNF262150:DNF262183 DXB262150:DXB262183 EGX262150:EGX262183 EQT262150:EQT262183 FAP262150:FAP262183 FKL262150:FKL262183 FUH262150:FUH262183 GED262150:GED262183 GNZ262150:GNZ262183 GXV262150:GXV262183 HHR262150:HHR262183 HRN262150:HRN262183 IBJ262150:IBJ262183 ILF262150:ILF262183 IVB262150:IVB262183 JEX262150:JEX262183 JOT262150:JOT262183 JYP262150:JYP262183 KIL262150:KIL262183 KSH262150:KSH262183 LCD262150:LCD262183 LLZ262150:LLZ262183 LVV262150:LVV262183 MFR262150:MFR262183 MPN262150:MPN262183 MZJ262150:MZJ262183 NJF262150:NJF262183 NTB262150:NTB262183 OCX262150:OCX262183 OMT262150:OMT262183 OWP262150:OWP262183 PGL262150:PGL262183 PQH262150:PQH262183 QAD262150:QAD262183 QJZ262150:QJZ262183 QTV262150:QTV262183 RDR262150:RDR262183 RNN262150:RNN262183 RXJ262150:RXJ262183 SHF262150:SHF262183 SRB262150:SRB262183 TAX262150:TAX262183 TKT262150:TKT262183 TUP262150:TUP262183 UEL262150:UEL262183 UOH262150:UOH262183 UYD262150:UYD262183 VHZ262150:VHZ262183 VRV262150:VRV262183 WBR262150:WBR262183 WLN262150:WLN262183 WVJ262150:WVJ262183 R327686:R327719 IX327686:IX327719 ST327686:ST327719 ACP327686:ACP327719 AML327686:AML327719 AWH327686:AWH327719 BGD327686:BGD327719 BPZ327686:BPZ327719 BZV327686:BZV327719 CJR327686:CJR327719 CTN327686:CTN327719 DDJ327686:DDJ327719 DNF327686:DNF327719 DXB327686:DXB327719 EGX327686:EGX327719 EQT327686:EQT327719 FAP327686:FAP327719 FKL327686:FKL327719 FUH327686:FUH327719 GED327686:GED327719 GNZ327686:GNZ327719 GXV327686:GXV327719 HHR327686:HHR327719 HRN327686:HRN327719 IBJ327686:IBJ327719 ILF327686:ILF327719 IVB327686:IVB327719 JEX327686:JEX327719 JOT327686:JOT327719 JYP327686:JYP327719 KIL327686:KIL327719 KSH327686:KSH327719 LCD327686:LCD327719 LLZ327686:LLZ327719 LVV327686:LVV327719 MFR327686:MFR327719 MPN327686:MPN327719 MZJ327686:MZJ327719 NJF327686:NJF327719 NTB327686:NTB327719 OCX327686:OCX327719 OMT327686:OMT327719 OWP327686:OWP327719 PGL327686:PGL327719 PQH327686:PQH327719 QAD327686:QAD327719 QJZ327686:QJZ327719 QTV327686:QTV327719 RDR327686:RDR327719 RNN327686:RNN327719 RXJ327686:RXJ327719 SHF327686:SHF327719 SRB327686:SRB327719 TAX327686:TAX327719 TKT327686:TKT327719 TUP327686:TUP327719 UEL327686:UEL327719 UOH327686:UOH327719 UYD327686:UYD327719 VHZ327686:VHZ327719 VRV327686:VRV327719 WBR327686:WBR327719 WLN327686:WLN327719 WVJ327686:WVJ327719 R393222:R393255 IX393222:IX393255 ST393222:ST393255 ACP393222:ACP393255 AML393222:AML393255 AWH393222:AWH393255 BGD393222:BGD393255 BPZ393222:BPZ393255 BZV393222:BZV393255 CJR393222:CJR393255 CTN393222:CTN393255 DDJ393222:DDJ393255 DNF393222:DNF393255 DXB393222:DXB393255 EGX393222:EGX393255 EQT393222:EQT393255 FAP393222:FAP393255 FKL393222:FKL393255 FUH393222:FUH393255 GED393222:GED393255 GNZ393222:GNZ393255 GXV393222:GXV393255 HHR393222:HHR393255 HRN393222:HRN393255 IBJ393222:IBJ393255 ILF393222:ILF393255 IVB393222:IVB393255 JEX393222:JEX393255 JOT393222:JOT393255 JYP393222:JYP393255 KIL393222:KIL393255 KSH393222:KSH393255 LCD393222:LCD393255 LLZ393222:LLZ393255 LVV393222:LVV393255 MFR393222:MFR393255 MPN393222:MPN393255 MZJ393222:MZJ393255 NJF393222:NJF393255 NTB393222:NTB393255 OCX393222:OCX393255 OMT393222:OMT393255 OWP393222:OWP393255 PGL393222:PGL393255 PQH393222:PQH393255 QAD393222:QAD393255 QJZ393222:QJZ393255 QTV393222:QTV393255 RDR393222:RDR393255 RNN393222:RNN393255 RXJ393222:RXJ393255 SHF393222:SHF393255 SRB393222:SRB393255 TAX393222:TAX393255 TKT393222:TKT393255 TUP393222:TUP393255 UEL393222:UEL393255 UOH393222:UOH393255 UYD393222:UYD393255 VHZ393222:VHZ393255 VRV393222:VRV393255 WBR393222:WBR393255 WLN393222:WLN393255 WVJ393222:WVJ393255 R458758:R458791 IX458758:IX458791 ST458758:ST458791 ACP458758:ACP458791 AML458758:AML458791 AWH458758:AWH458791 BGD458758:BGD458791 BPZ458758:BPZ458791 BZV458758:BZV458791 CJR458758:CJR458791 CTN458758:CTN458791 DDJ458758:DDJ458791 DNF458758:DNF458791 DXB458758:DXB458791 EGX458758:EGX458791 EQT458758:EQT458791 FAP458758:FAP458791 FKL458758:FKL458791 FUH458758:FUH458791 GED458758:GED458791 GNZ458758:GNZ458791 GXV458758:GXV458791 HHR458758:HHR458791 HRN458758:HRN458791 IBJ458758:IBJ458791 ILF458758:ILF458791 IVB458758:IVB458791 JEX458758:JEX458791 JOT458758:JOT458791 JYP458758:JYP458791 KIL458758:KIL458791 KSH458758:KSH458791 LCD458758:LCD458791 LLZ458758:LLZ458791 LVV458758:LVV458791 MFR458758:MFR458791 MPN458758:MPN458791 MZJ458758:MZJ458791 NJF458758:NJF458791 NTB458758:NTB458791 OCX458758:OCX458791 OMT458758:OMT458791 OWP458758:OWP458791 PGL458758:PGL458791 PQH458758:PQH458791 QAD458758:QAD458791 QJZ458758:QJZ458791 QTV458758:QTV458791 RDR458758:RDR458791 RNN458758:RNN458791 RXJ458758:RXJ458791 SHF458758:SHF458791 SRB458758:SRB458791 TAX458758:TAX458791 TKT458758:TKT458791 TUP458758:TUP458791 UEL458758:UEL458791 UOH458758:UOH458791 UYD458758:UYD458791 VHZ458758:VHZ458791 VRV458758:VRV458791 WBR458758:WBR458791 WLN458758:WLN458791 WVJ458758:WVJ458791 R524294:R524327 IX524294:IX524327 ST524294:ST524327 ACP524294:ACP524327 AML524294:AML524327 AWH524294:AWH524327 BGD524294:BGD524327 BPZ524294:BPZ524327 BZV524294:BZV524327 CJR524294:CJR524327 CTN524294:CTN524327 DDJ524294:DDJ524327 DNF524294:DNF524327 DXB524294:DXB524327 EGX524294:EGX524327 EQT524294:EQT524327 FAP524294:FAP524327 FKL524294:FKL524327 FUH524294:FUH524327 GED524294:GED524327 GNZ524294:GNZ524327 GXV524294:GXV524327 HHR524294:HHR524327 HRN524294:HRN524327 IBJ524294:IBJ524327 ILF524294:ILF524327 IVB524294:IVB524327 JEX524294:JEX524327 JOT524294:JOT524327 JYP524294:JYP524327 KIL524294:KIL524327 KSH524294:KSH524327 LCD524294:LCD524327 LLZ524294:LLZ524327 LVV524294:LVV524327 MFR524294:MFR524327 MPN524294:MPN524327 MZJ524294:MZJ524327 NJF524294:NJF524327 NTB524294:NTB524327 OCX524294:OCX524327 OMT524294:OMT524327 OWP524294:OWP524327 PGL524294:PGL524327 PQH524294:PQH524327 QAD524294:QAD524327 QJZ524294:QJZ524327 QTV524294:QTV524327 RDR524294:RDR524327 RNN524294:RNN524327 RXJ524294:RXJ524327 SHF524294:SHF524327 SRB524294:SRB524327 TAX524294:TAX524327 TKT524294:TKT524327 TUP524294:TUP524327 UEL524294:UEL524327 UOH524294:UOH524327 UYD524294:UYD524327 VHZ524294:VHZ524327 VRV524294:VRV524327 WBR524294:WBR524327 WLN524294:WLN524327 WVJ524294:WVJ524327 R589830:R589863 IX589830:IX589863 ST589830:ST589863 ACP589830:ACP589863 AML589830:AML589863 AWH589830:AWH589863 BGD589830:BGD589863 BPZ589830:BPZ589863 BZV589830:BZV589863 CJR589830:CJR589863 CTN589830:CTN589863 DDJ589830:DDJ589863 DNF589830:DNF589863 DXB589830:DXB589863 EGX589830:EGX589863 EQT589830:EQT589863 FAP589830:FAP589863 FKL589830:FKL589863 FUH589830:FUH589863 GED589830:GED589863 GNZ589830:GNZ589863 GXV589830:GXV589863 HHR589830:HHR589863 HRN589830:HRN589863 IBJ589830:IBJ589863 ILF589830:ILF589863 IVB589830:IVB589863 JEX589830:JEX589863 JOT589830:JOT589863 JYP589830:JYP589863 KIL589830:KIL589863 KSH589830:KSH589863 LCD589830:LCD589863 LLZ589830:LLZ589863 LVV589830:LVV589863 MFR589830:MFR589863 MPN589830:MPN589863 MZJ589830:MZJ589863 NJF589830:NJF589863 NTB589830:NTB589863 OCX589830:OCX589863 OMT589830:OMT589863 OWP589830:OWP589863 PGL589830:PGL589863 PQH589830:PQH589863 QAD589830:QAD589863 QJZ589830:QJZ589863 QTV589830:QTV589863 RDR589830:RDR589863 RNN589830:RNN589863 RXJ589830:RXJ589863 SHF589830:SHF589863 SRB589830:SRB589863 TAX589830:TAX589863 TKT589830:TKT589863 TUP589830:TUP589863 UEL589830:UEL589863 UOH589830:UOH589863 UYD589830:UYD589863 VHZ589830:VHZ589863 VRV589830:VRV589863 WBR589830:WBR589863 WLN589830:WLN589863 WVJ589830:WVJ589863 R655366:R655399 IX655366:IX655399 ST655366:ST655399 ACP655366:ACP655399 AML655366:AML655399 AWH655366:AWH655399 BGD655366:BGD655399 BPZ655366:BPZ655399 BZV655366:BZV655399 CJR655366:CJR655399 CTN655366:CTN655399 DDJ655366:DDJ655399 DNF655366:DNF655399 DXB655366:DXB655399 EGX655366:EGX655399 EQT655366:EQT655399 FAP655366:FAP655399 FKL655366:FKL655399 FUH655366:FUH655399 GED655366:GED655399 GNZ655366:GNZ655399 GXV655366:GXV655399 HHR655366:HHR655399 HRN655366:HRN655399 IBJ655366:IBJ655399 ILF655366:ILF655399 IVB655366:IVB655399 JEX655366:JEX655399 JOT655366:JOT655399 JYP655366:JYP655399 KIL655366:KIL655399 KSH655366:KSH655399 LCD655366:LCD655399 LLZ655366:LLZ655399 LVV655366:LVV655399 MFR655366:MFR655399 MPN655366:MPN655399 MZJ655366:MZJ655399 NJF655366:NJF655399 NTB655366:NTB655399 OCX655366:OCX655399 OMT655366:OMT655399 OWP655366:OWP655399 PGL655366:PGL655399 PQH655366:PQH655399 QAD655366:QAD655399 QJZ655366:QJZ655399 QTV655366:QTV655399 RDR655366:RDR655399 RNN655366:RNN655399 RXJ655366:RXJ655399 SHF655366:SHF655399 SRB655366:SRB655399 TAX655366:TAX655399 TKT655366:TKT655399 TUP655366:TUP655399 UEL655366:UEL655399 UOH655366:UOH655399 UYD655366:UYD655399 VHZ655366:VHZ655399 VRV655366:VRV655399 WBR655366:WBR655399 WLN655366:WLN655399 WVJ655366:WVJ655399 R720902:R720935 IX720902:IX720935 ST720902:ST720935 ACP720902:ACP720935 AML720902:AML720935 AWH720902:AWH720935 BGD720902:BGD720935 BPZ720902:BPZ720935 BZV720902:BZV720935 CJR720902:CJR720935 CTN720902:CTN720935 DDJ720902:DDJ720935 DNF720902:DNF720935 DXB720902:DXB720935 EGX720902:EGX720935 EQT720902:EQT720935 FAP720902:FAP720935 FKL720902:FKL720935 FUH720902:FUH720935 GED720902:GED720935 GNZ720902:GNZ720935 GXV720902:GXV720935 HHR720902:HHR720935 HRN720902:HRN720935 IBJ720902:IBJ720935 ILF720902:ILF720935 IVB720902:IVB720935 JEX720902:JEX720935 JOT720902:JOT720935 JYP720902:JYP720935 KIL720902:KIL720935 KSH720902:KSH720935 LCD720902:LCD720935 LLZ720902:LLZ720935 LVV720902:LVV720935 MFR720902:MFR720935 MPN720902:MPN720935 MZJ720902:MZJ720935 NJF720902:NJF720935 NTB720902:NTB720935 OCX720902:OCX720935 OMT720902:OMT720935 OWP720902:OWP720935 PGL720902:PGL720935 PQH720902:PQH720935 QAD720902:QAD720935 QJZ720902:QJZ720935 QTV720902:QTV720935 RDR720902:RDR720935 RNN720902:RNN720935 RXJ720902:RXJ720935 SHF720902:SHF720935 SRB720902:SRB720935 TAX720902:TAX720935 TKT720902:TKT720935 TUP720902:TUP720935 UEL720902:UEL720935 UOH720902:UOH720935 UYD720902:UYD720935 VHZ720902:VHZ720935 VRV720902:VRV720935 WBR720902:WBR720935 WLN720902:WLN720935 WVJ720902:WVJ720935 R786438:R786471 IX786438:IX786471 ST786438:ST786471 ACP786438:ACP786471 AML786438:AML786471 AWH786438:AWH786471 BGD786438:BGD786471 BPZ786438:BPZ786471 BZV786438:BZV786471 CJR786438:CJR786471 CTN786438:CTN786471 DDJ786438:DDJ786471 DNF786438:DNF786471 DXB786438:DXB786471 EGX786438:EGX786471 EQT786438:EQT786471 FAP786438:FAP786471 FKL786438:FKL786471 FUH786438:FUH786471 GED786438:GED786471 GNZ786438:GNZ786471 GXV786438:GXV786471 HHR786438:HHR786471 HRN786438:HRN786471 IBJ786438:IBJ786471 ILF786438:ILF786471 IVB786438:IVB786471 JEX786438:JEX786471 JOT786438:JOT786471 JYP786438:JYP786471 KIL786438:KIL786471 KSH786438:KSH786471 LCD786438:LCD786471 LLZ786438:LLZ786471 LVV786438:LVV786471 MFR786438:MFR786471 MPN786438:MPN786471 MZJ786438:MZJ786471 NJF786438:NJF786471 NTB786438:NTB786471 OCX786438:OCX786471 OMT786438:OMT786471 OWP786438:OWP786471 PGL786438:PGL786471 PQH786438:PQH786471 QAD786438:QAD786471 QJZ786438:QJZ786471 QTV786438:QTV786471 RDR786438:RDR786471 RNN786438:RNN786471 RXJ786438:RXJ786471 SHF786438:SHF786471 SRB786438:SRB786471 TAX786438:TAX786471 TKT786438:TKT786471 TUP786438:TUP786471 UEL786438:UEL786471 UOH786438:UOH786471 UYD786438:UYD786471 VHZ786438:VHZ786471 VRV786438:VRV786471 WBR786438:WBR786471 WLN786438:WLN786471 WVJ786438:WVJ786471 R851974:R852007 IX851974:IX852007 ST851974:ST852007 ACP851974:ACP852007 AML851974:AML852007 AWH851974:AWH852007 BGD851974:BGD852007 BPZ851974:BPZ852007 BZV851974:BZV852007 CJR851974:CJR852007 CTN851974:CTN852007 DDJ851974:DDJ852007 DNF851974:DNF852007 DXB851974:DXB852007 EGX851974:EGX852007 EQT851974:EQT852007 FAP851974:FAP852007 FKL851974:FKL852007 FUH851974:FUH852007 GED851974:GED852007 GNZ851974:GNZ852007 GXV851974:GXV852007 HHR851974:HHR852007 HRN851974:HRN852007 IBJ851974:IBJ852007 ILF851974:ILF852007 IVB851974:IVB852007 JEX851974:JEX852007 JOT851974:JOT852007 JYP851974:JYP852007 KIL851974:KIL852007 KSH851974:KSH852007 LCD851974:LCD852007 LLZ851974:LLZ852007 LVV851974:LVV852007 MFR851974:MFR852007 MPN851974:MPN852007 MZJ851974:MZJ852007 NJF851974:NJF852007 NTB851974:NTB852007 OCX851974:OCX852007 OMT851974:OMT852007 OWP851974:OWP852007 PGL851974:PGL852007 PQH851974:PQH852007 QAD851974:QAD852007 QJZ851974:QJZ852007 QTV851974:QTV852007 RDR851974:RDR852007 RNN851974:RNN852007 RXJ851974:RXJ852007 SHF851974:SHF852007 SRB851974:SRB852007 TAX851974:TAX852007 TKT851974:TKT852007 TUP851974:TUP852007 UEL851974:UEL852007 UOH851974:UOH852007 UYD851974:UYD852007 VHZ851974:VHZ852007 VRV851974:VRV852007 WBR851974:WBR852007 WLN851974:WLN852007 WVJ851974:WVJ852007 R917510:R917543 IX917510:IX917543 ST917510:ST917543 ACP917510:ACP917543 AML917510:AML917543 AWH917510:AWH917543 BGD917510:BGD917543 BPZ917510:BPZ917543 BZV917510:BZV917543 CJR917510:CJR917543 CTN917510:CTN917543 DDJ917510:DDJ917543 DNF917510:DNF917543 DXB917510:DXB917543 EGX917510:EGX917543 EQT917510:EQT917543 FAP917510:FAP917543 FKL917510:FKL917543 FUH917510:FUH917543 GED917510:GED917543 GNZ917510:GNZ917543 GXV917510:GXV917543 HHR917510:HHR917543 HRN917510:HRN917543 IBJ917510:IBJ917543 ILF917510:ILF917543 IVB917510:IVB917543 JEX917510:JEX917543 JOT917510:JOT917543 JYP917510:JYP917543 KIL917510:KIL917543 KSH917510:KSH917543 LCD917510:LCD917543 LLZ917510:LLZ917543 LVV917510:LVV917543 MFR917510:MFR917543 MPN917510:MPN917543 MZJ917510:MZJ917543 NJF917510:NJF917543 NTB917510:NTB917543 OCX917510:OCX917543 OMT917510:OMT917543 OWP917510:OWP917543 PGL917510:PGL917543 PQH917510:PQH917543 QAD917510:QAD917543 QJZ917510:QJZ917543 QTV917510:QTV917543 RDR917510:RDR917543 RNN917510:RNN917543 RXJ917510:RXJ917543 SHF917510:SHF917543 SRB917510:SRB917543 TAX917510:TAX917543 TKT917510:TKT917543 TUP917510:TUP917543 UEL917510:UEL917543 UOH917510:UOH917543 UYD917510:UYD917543 VHZ917510:VHZ917543 VRV917510:VRV917543 WBR917510:WBR917543 WLN917510:WLN917543 WVJ917510:WVJ917543 R983046:R983079 IX983046:IX983079 ST983046:ST983079 ACP983046:ACP983079 AML983046:AML983079 AWH983046:AWH983079 BGD983046:BGD983079 BPZ983046:BPZ983079 BZV983046:BZV983079 CJR983046:CJR983079 CTN983046:CTN983079 DDJ983046:DDJ983079 DNF983046:DNF983079 DXB983046:DXB983079 EGX983046:EGX983079 EQT983046:EQT983079 FAP983046:FAP983079 FKL983046:FKL983079 FUH983046:FUH983079 GED983046:GED983079 GNZ983046:GNZ983079 GXV983046:GXV983079 HHR983046:HHR983079 HRN983046:HRN983079 IBJ983046:IBJ983079 ILF983046:ILF983079 IVB983046:IVB983079 JEX983046:JEX983079 JOT983046:JOT983079 JYP983046:JYP983079 KIL983046:KIL983079 KSH983046:KSH983079 LCD983046:LCD983079 LLZ983046:LLZ983079 LVV983046:LVV983079 MFR983046:MFR983079 MPN983046:MPN983079 MZJ983046:MZJ983079 NJF983046:NJF983079 NTB983046:NTB983079 OCX983046:OCX983079 OMT983046:OMT983079 OWP983046:OWP983079 PGL983046:PGL983079 PQH983046:PQH983079 QAD983046:QAD983079 QJZ983046:QJZ983079 QTV983046:QTV983079 RDR983046:RDR983079 RNN983046:RNN983079 RXJ983046:RXJ983079 SHF983046:SHF983079 SRB983046:SRB983079 TAX983046:TAX983079 TKT983046:TKT983079 TUP983046:TUP983079 UEL983046:UEL983079 UOH983046:UOH983079 UYD983046:UYD983079 VHZ983046:VHZ983079 VRV983046:VRV983079 WBR983046:WBR983079 WLN983046:WLN983079 WVJ983046:WVJ983079" xr:uid="{0D32869D-C3BB-4F5D-BA79-798C8DD8D740}">
      <formula1>0</formula1>
      <formula2>0</formula2>
    </dataValidation>
    <dataValidation type="list" errorStyle="warning" allowBlank="1" showInputMessage="1" showErrorMessage="1" errorTitle="Aviso BDI" error="Selecione um dos 3 BDI da lista._x000a__x000a_Caso tenha mais de 3 BDI nesta Planilha Orçamentária digite apenas valor percentual." promptTitle="Legenda:" prompt="RA: Rateio proporcional entre Repasse e Contrapartida._x000a_RP: 100% Repasse_x000a_CP: 100% Contrapartida_x000a_OU: 100% Outros." sqref="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JB65540 SX65540 ACT65540 AMP65540 AWL65540 BGH65540 BQD65540 BZZ65540 CJV65540 CTR65540 DDN65540 DNJ65540 DXF65540 EHB65540 EQX65540 FAT65540 FKP65540 FUL65540 GEH65540 GOD65540 GXZ65540 HHV65540 HRR65540 IBN65540 ILJ65540 IVF65540 JFB65540 JOX65540 JYT65540 KIP65540 KSL65540 LCH65540 LMD65540 LVZ65540 MFV65540 MPR65540 MZN65540 NJJ65540 NTF65540 ODB65540 OMX65540 OWT65540 PGP65540 PQL65540 QAH65540 QKD65540 QTZ65540 RDV65540 RNR65540 RXN65540 SHJ65540 SRF65540 TBB65540 TKX65540 TUT65540 UEP65540 UOL65540 UYH65540 VID65540 VRZ65540 WBV65540 WLR65540 WVN65540 JB131076 SX131076 ACT131076 AMP131076 AWL131076 BGH131076 BQD131076 BZZ131076 CJV131076 CTR131076 DDN131076 DNJ131076 DXF131076 EHB131076 EQX131076 FAT131076 FKP131076 FUL131076 GEH131076 GOD131076 GXZ131076 HHV131076 HRR131076 IBN131076 ILJ131076 IVF131076 JFB131076 JOX131076 JYT131076 KIP131076 KSL131076 LCH131076 LMD131076 LVZ131076 MFV131076 MPR131076 MZN131076 NJJ131076 NTF131076 ODB131076 OMX131076 OWT131076 PGP131076 PQL131076 QAH131076 QKD131076 QTZ131076 RDV131076 RNR131076 RXN131076 SHJ131076 SRF131076 TBB131076 TKX131076 TUT131076 UEP131076 UOL131076 UYH131076 VID131076 VRZ131076 WBV131076 WLR131076 WVN131076 JB196612 SX196612 ACT196612 AMP196612 AWL196612 BGH196612 BQD196612 BZZ196612 CJV196612 CTR196612 DDN196612 DNJ196612 DXF196612 EHB196612 EQX196612 FAT196612 FKP196612 FUL196612 GEH196612 GOD196612 GXZ196612 HHV196612 HRR196612 IBN196612 ILJ196612 IVF196612 JFB196612 JOX196612 JYT196612 KIP196612 KSL196612 LCH196612 LMD196612 LVZ196612 MFV196612 MPR196612 MZN196612 NJJ196612 NTF196612 ODB196612 OMX196612 OWT196612 PGP196612 PQL196612 QAH196612 QKD196612 QTZ196612 RDV196612 RNR196612 RXN196612 SHJ196612 SRF196612 TBB196612 TKX196612 TUT196612 UEP196612 UOL196612 UYH196612 VID196612 VRZ196612 WBV196612 WLR196612 WVN196612 JB262148 SX262148 ACT262148 AMP262148 AWL262148 BGH262148 BQD262148 BZZ262148 CJV262148 CTR262148 DDN262148 DNJ262148 DXF262148 EHB262148 EQX262148 FAT262148 FKP262148 FUL262148 GEH262148 GOD262148 GXZ262148 HHV262148 HRR262148 IBN262148 ILJ262148 IVF262148 JFB262148 JOX262148 JYT262148 KIP262148 KSL262148 LCH262148 LMD262148 LVZ262148 MFV262148 MPR262148 MZN262148 NJJ262148 NTF262148 ODB262148 OMX262148 OWT262148 PGP262148 PQL262148 QAH262148 QKD262148 QTZ262148 RDV262148 RNR262148 RXN262148 SHJ262148 SRF262148 TBB262148 TKX262148 TUT262148 UEP262148 UOL262148 UYH262148 VID262148 VRZ262148 WBV262148 WLR262148 WVN262148 JB327684 SX327684 ACT327684 AMP327684 AWL327684 BGH327684 BQD327684 BZZ327684 CJV327684 CTR327684 DDN327684 DNJ327684 DXF327684 EHB327684 EQX327684 FAT327684 FKP327684 FUL327684 GEH327684 GOD327684 GXZ327684 HHV327684 HRR327684 IBN327684 ILJ327684 IVF327684 JFB327684 JOX327684 JYT327684 KIP327684 KSL327684 LCH327684 LMD327684 LVZ327684 MFV327684 MPR327684 MZN327684 NJJ327684 NTF327684 ODB327684 OMX327684 OWT327684 PGP327684 PQL327684 QAH327684 QKD327684 QTZ327684 RDV327684 RNR327684 RXN327684 SHJ327684 SRF327684 TBB327684 TKX327684 TUT327684 UEP327684 UOL327684 UYH327684 VID327684 VRZ327684 WBV327684 WLR327684 WVN327684 JB393220 SX393220 ACT393220 AMP393220 AWL393220 BGH393220 BQD393220 BZZ393220 CJV393220 CTR393220 DDN393220 DNJ393220 DXF393220 EHB393220 EQX393220 FAT393220 FKP393220 FUL393220 GEH393220 GOD393220 GXZ393220 HHV393220 HRR393220 IBN393220 ILJ393220 IVF393220 JFB393220 JOX393220 JYT393220 KIP393220 KSL393220 LCH393220 LMD393220 LVZ393220 MFV393220 MPR393220 MZN393220 NJJ393220 NTF393220 ODB393220 OMX393220 OWT393220 PGP393220 PQL393220 QAH393220 QKD393220 QTZ393220 RDV393220 RNR393220 RXN393220 SHJ393220 SRF393220 TBB393220 TKX393220 TUT393220 UEP393220 UOL393220 UYH393220 VID393220 VRZ393220 WBV393220 WLR393220 WVN393220 JB458756 SX458756 ACT458756 AMP458756 AWL458756 BGH458756 BQD458756 BZZ458756 CJV458756 CTR458756 DDN458756 DNJ458756 DXF458756 EHB458756 EQX458756 FAT458756 FKP458756 FUL458756 GEH458756 GOD458756 GXZ458756 HHV458756 HRR458756 IBN458756 ILJ458756 IVF458756 JFB458756 JOX458756 JYT458756 KIP458756 KSL458756 LCH458756 LMD458756 LVZ458756 MFV458756 MPR458756 MZN458756 NJJ458756 NTF458756 ODB458756 OMX458756 OWT458756 PGP458756 PQL458756 QAH458756 QKD458756 QTZ458756 RDV458756 RNR458756 RXN458756 SHJ458756 SRF458756 TBB458756 TKX458756 TUT458756 UEP458756 UOL458756 UYH458756 VID458756 VRZ458756 WBV458756 WLR458756 WVN458756 JB524292 SX524292 ACT524292 AMP524292 AWL524292 BGH524292 BQD524292 BZZ524292 CJV524292 CTR524292 DDN524292 DNJ524292 DXF524292 EHB524292 EQX524292 FAT524292 FKP524292 FUL524292 GEH524292 GOD524292 GXZ524292 HHV524292 HRR524292 IBN524292 ILJ524292 IVF524292 JFB524292 JOX524292 JYT524292 KIP524292 KSL524292 LCH524292 LMD524292 LVZ524292 MFV524292 MPR524292 MZN524292 NJJ524292 NTF524292 ODB524292 OMX524292 OWT524292 PGP524292 PQL524292 QAH524292 QKD524292 QTZ524292 RDV524292 RNR524292 RXN524292 SHJ524292 SRF524292 TBB524292 TKX524292 TUT524292 UEP524292 UOL524292 UYH524292 VID524292 VRZ524292 WBV524292 WLR524292 WVN524292 JB589828 SX589828 ACT589828 AMP589828 AWL589828 BGH589828 BQD589828 BZZ589828 CJV589828 CTR589828 DDN589828 DNJ589828 DXF589828 EHB589828 EQX589828 FAT589828 FKP589828 FUL589828 GEH589828 GOD589828 GXZ589828 HHV589828 HRR589828 IBN589828 ILJ589828 IVF589828 JFB589828 JOX589828 JYT589828 KIP589828 KSL589828 LCH589828 LMD589828 LVZ589828 MFV589828 MPR589828 MZN589828 NJJ589828 NTF589828 ODB589828 OMX589828 OWT589828 PGP589828 PQL589828 QAH589828 QKD589828 QTZ589828 RDV589828 RNR589828 RXN589828 SHJ589828 SRF589828 TBB589828 TKX589828 TUT589828 UEP589828 UOL589828 UYH589828 VID589828 VRZ589828 WBV589828 WLR589828 WVN589828 JB655364 SX655364 ACT655364 AMP655364 AWL655364 BGH655364 BQD655364 BZZ655364 CJV655364 CTR655364 DDN655364 DNJ655364 DXF655364 EHB655364 EQX655364 FAT655364 FKP655364 FUL655364 GEH655364 GOD655364 GXZ655364 HHV655364 HRR655364 IBN655364 ILJ655364 IVF655364 JFB655364 JOX655364 JYT655364 KIP655364 KSL655364 LCH655364 LMD655364 LVZ655364 MFV655364 MPR655364 MZN655364 NJJ655364 NTF655364 ODB655364 OMX655364 OWT655364 PGP655364 PQL655364 QAH655364 QKD655364 QTZ655364 RDV655364 RNR655364 RXN655364 SHJ655364 SRF655364 TBB655364 TKX655364 TUT655364 UEP655364 UOL655364 UYH655364 VID655364 VRZ655364 WBV655364 WLR655364 WVN655364 JB720900 SX720900 ACT720900 AMP720900 AWL720900 BGH720900 BQD720900 BZZ720900 CJV720900 CTR720900 DDN720900 DNJ720900 DXF720900 EHB720900 EQX720900 FAT720900 FKP720900 FUL720900 GEH720900 GOD720900 GXZ720900 HHV720900 HRR720900 IBN720900 ILJ720900 IVF720900 JFB720900 JOX720900 JYT720900 KIP720900 KSL720900 LCH720900 LMD720900 LVZ720900 MFV720900 MPR720900 MZN720900 NJJ720900 NTF720900 ODB720900 OMX720900 OWT720900 PGP720900 PQL720900 QAH720900 QKD720900 QTZ720900 RDV720900 RNR720900 RXN720900 SHJ720900 SRF720900 TBB720900 TKX720900 TUT720900 UEP720900 UOL720900 UYH720900 VID720900 VRZ720900 WBV720900 WLR720900 WVN720900 JB786436 SX786436 ACT786436 AMP786436 AWL786436 BGH786436 BQD786436 BZZ786436 CJV786436 CTR786436 DDN786436 DNJ786436 DXF786436 EHB786436 EQX786436 FAT786436 FKP786436 FUL786436 GEH786436 GOD786436 GXZ786436 HHV786436 HRR786436 IBN786436 ILJ786436 IVF786436 JFB786436 JOX786436 JYT786436 KIP786436 KSL786436 LCH786436 LMD786436 LVZ786436 MFV786436 MPR786436 MZN786436 NJJ786436 NTF786436 ODB786436 OMX786436 OWT786436 PGP786436 PQL786436 QAH786436 QKD786436 QTZ786436 RDV786436 RNR786436 RXN786436 SHJ786436 SRF786436 TBB786436 TKX786436 TUT786436 UEP786436 UOL786436 UYH786436 VID786436 VRZ786436 WBV786436 WLR786436 WVN786436 JB851972 SX851972 ACT851972 AMP851972 AWL851972 BGH851972 BQD851972 BZZ851972 CJV851972 CTR851972 DDN851972 DNJ851972 DXF851972 EHB851972 EQX851972 FAT851972 FKP851972 FUL851972 GEH851972 GOD851972 GXZ851972 HHV851972 HRR851972 IBN851972 ILJ851972 IVF851972 JFB851972 JOX851972 JYT851972 KIP851972 KSL851972 LCH851972 LMD851972 LVZ851972 MFV851972 MPR851972 MZN851972 NJJ851972 NTF851972 ODB851972 OMX851972 OWT851972 PGP851972 PQL851972 QAH851972 QKD851972 QTZ851972 RDV851972 RNR851972 RXN851972 SHJ851972 SRF851972 TBB851972 TKX851972 TUT851972 UEP851972 UOL851972 UYH851972 VID851972 VRZ851972 WBV851972 WLR851972 WVN851972 JB917508 SX917508 ACT917508 AMP917508 AWL917508 BGH917508 BQD917508 BZZ917508 CJV917508 CTR917508 DDN917508 DNJ917508 DXF917508 EHB917508 EQX917508 FAT917508 FKP917508 FUL917508 GEH917508 GOD917508 GXZ917508 HHV917508 HRR917508 IBN917508 ILJ917508 IVF917508 JFB917508 JOX917508 JYT917508 KIP917508 KSL917508 LCH917508 LMD917508 LVZ917508 MFV917508 MPR917508 MZN917508 NJJ917508 NTF917508 ODB917508 OMX917508 OWT917508 PGP917508 PQL917508 QAH917508 QKD917508 QTZ917508 RDV917508 RNR917508 RXN917508 SHJ917508 SRF917508 TBB917508 TKX917508 TUT917508 UEP917508 UOL917508 UYH917508 VID917508 VRZ917508 WBV917508 WLR917508 WVN917508 JB983044 SX983044 ACT983044 AMP983044 AWL983044 BGH983044 BQD983044 BZZ983044 CJV983044 CTR983044 DDN983044 DNJ983044 DXF983044 EHB983044 EQX983044 FAT983044 FKP983044 FUL983044 GEH983044 GOD983044 GXZ983044 HHV983044 HRR983044 IBN983044 ILJ983044 IVF983044 JFB983044 JOX983044 JYT983044 KIP983044 KSL983044 LCH983044 LMD983044 LVZ983044 MFV983044 MPR983044 MZN983044 NJJ983044 NTF983044 ODB983044 OMX983044 OWT983044 PGP983044 PQL983044 QAH983044 QKD983044 QTZ983044 RDV983044 RNR983044 RXN983044 SHJ983044 SRF983044 TBB983044 TKX983044 TUT983044 UEP983044 UOL983044 UYH983044 VID983044 VRZ983044 WBV983044 WLR983044 WVN983044 JB16:JB49 SX16:SX49 ACT16:ACT49 AMP16:AMP49 AWL16:AWL49 BGH16:BGH49 BQD16:BQD49 BZZ16:BZZ49 CJV16:CJV49 CTR16:CTR49 DDN16:DDN49 DNJ16:DNJ49 DXF16:DXF49 EHB16:EHB49 EQX16:EQX49 FAT16:FAT49 FKP16:FKP49 FUL16:FUL49 GEH16:GEH49 GOD16:GOD49 GXZ16:GXZ49 HHV16:HHV49 HRR16:HRR49 IBN16:IBN49 ILJ16:ILJ49 IVF16:IVF49 JFB16:JFB49 JOX16:JOX49 JYT16:JYT49 KIP16:KIP49 KSL16:KSL49 LCH16:LCH49 LMD16:LMD49 LVZ16:LVZ49 MFV16:MFV49 MPR16:MPR49 MZN16:MZN49 NJJ16:NJJ49 NTF16:NTF49 ODB16:ODB49 OMX16:OMX49 OWT16:OWT49 PGP16:PGP49 PQL16:PQL49 QAH16:QAH49 QKD16:QKD49 QTZ16:QTZ49 RDV16:RDV49 RNR16:RNR49 RXN16:RXN49 SHJ16:SHJ49 SRF16:SRF49 TBB16:TBB49 TKX16:TKX49 TUT16:TUT49 UEP16:UEP49 UOL16:UOL49 UYH16:UYH49 VID16:VID49 VRZ16:VRZ49 WBV16:WBV49 WLR16:WLR49 WVN16:WVN49 JB65542:JB65575 SX65542:SX65575 ACT65542:ACT65575 AMP65542:AMP65575 AWL65542:AWL65575 BGH65542:BGH65575 BQD65542:BQD65575 BZZ65542:BZZ65575 CJV65542:CJV65575 CTR65542:CTR65575 DDN65542:DDN65575 DNJ65542:DNJ65575 DXF65542:DXF65575 EHB65542:EHB65575 EQX65542:EQX65575 FAT65542:FAT65575 FKP65542:FKP65575 FUL65542:FUL65575 GEH65542:GEH65575 GOD65542:GOD65575 GXZ65542:GXZ65575 HHV65542:HHV65575 HRR65542:HRR65575 IBN65542:IBN65575 ILJ65542:ILJ65575 IVF65542:IVF65575 JFB65542:JFB65575 JOX65542:JOX65575 JYT65542:JYT65575 KIP65542:KIP65575 KSL65542:KSL65575 LCH65542:LCH65575 LMD65542:LMD65575 LVZ65542:LVZ65575 MFV65542:MFV65575 MPR65542:MPR65575 MZN65542:MZN65575 NJJ65542:NJJ65575 NTF65542:NTF65575 ODB65542:ODB65575 OMX65542:OMX65575 OWT65542:OWT65575 PGP65542:PGP65575 PQL65542:PQL65575 QAH65542:QAH65575 QKD65542:QKD65575 QTZ65542:QTZ65575 RDV65542:RDV65575 RNR65542:RNR65575 RXN65542:RXN65575 SHJ65542:SHJ65575 SRF65542:SRF65575 TBB65542:TBB65575 TKX65542:TKX65575 TUT65542:TUT65575 UEP65542:UEP65575 UOL65542:UOL65575 UYH65542:UYH65575 VID65542:VID65575 VRZ65542:VRZ65575 WBV65542:WBV65575 WLR65542:WLR65575 WVN65542:WVN65575 JB131078:JB131111 SX131078:SX131111 ACT131078:ACT131111 AMP131078:AMP131111 AWL131078:AWL131111 BGH131078:BGH131111 BQD131078:BQD131111 BZZ131078:BZZ131111 CJV131078:CJV131111 CTR131078:CTR131111 DDN131078:DDN131111 DNJ131078:DNJ131111 DXF131078:DXF131111 EHB131078:EHB131111 EQX131078:EQX131111 FAT131078:FAT131111 FKP131078:FKP131111 FUL131078:FUL131111 GEH131078:GEH131111 GOD131078:GOD131111 GXZ131078:GXZ131111 HHV131078:HHV131111 HRR131078:HRR131111 IBN131078:IBN131111 ILJ131078:ILJ131111 IVF131078:IVF131111 JFB131078:JFB131111 JOX131078:JOX131111 JYT131078:JYT131111 KIP131078:KIP131111 KSL131078:KSL131111 LCH131078:LCH131111 LMD131078:LMD131111 LVZ131078:LVZ131111 MFV131078:MFV131111 MPR131078:MPR131111 MZN131078:MZN131111 NJJ131078:NJJ131111 NTF131078:NTF131111 ODB131078:ODB131111 OMX131078:OMX131111 OWT131078:OWT131111 PGP131078:PGP131111 PQL131078:PQL131111 QAH131078:QAH131111 QKD131078:QKD131111 QTZ131078:QTZ131111 RDV131078:RDV131111 RNR131078:RNR131111 RXN131078:RXN131111 SHJ131078:SHJ131111 SRF131078:SRF131111 TBB131078:TBB131111 TKX131078:TKX131111 TUT131078:TUT131111 UEP131078:UEP131111 UOL131078:UOL131111 UYH131078:UYH131111 VID131078:VID131111 VRZ131078:VRZ131111 WBV131078:WBV131111 WLR131078:WLR131111 WVN131078:WVN131111 JB196614:JB196647 SX196614:SX196647 ACT196614:ACT196647 AMP196614:AMP196647 AWL196614:AWL196647 BGH196614:BGH196647 BQD196614:BQD196647 BZZ196614:BZZ196647 CJV196614:CJV196647 CTR196614:CTR196647 DDN196614:DDN196647 DNJ196614:DNJ196647 DXF196614:DXF196647 EHB196614:EHB196647 EQX196614:EQX196647 FAT196614:FAT196647 FKP196614:FKP196647 FUL196614:FUL196647 GEH196614:GEH196647 GOD196614:GOD196647 GXZ196614:GXZ196647 HHV196614:HHV196647 HRR196614:HRR196647 IBN196614:IBN196647 ILJ196614:ILJ196647 IVF196614:IVF196647 JFB196614:JFB196647 JOX196614:JOX196647 JYT196614:JYT196647 KIP196614:KIP196647 KSL196614:KSL196647 LCH196614:LCH196647 LMD196614:LMD196647 LVZ196614:LVZ196647 MFV196614:MFV196647 MPR196614:MPR196647 MZN196614:MZN196647 NJJ196614:NJJ196647 NTF196614:NTF196647 ODB196614:ODB196647 OMX196614:OMX196647 OWT196614:OWT196647 PGP196614:PGP196647 PQL196614:PQL196647 QAH196614:QAH196647 QKD196614:QKD196647 QTZ196614:QTZ196647 RDV196614:RDV196647 RNR196614:RNR196647 RXN196614:RXN196647 SHJ196614:SHJ196647 SRF196614:SRF196647 TBB196614:TBB196647 TKX196614:TKX196647 TUT196614:TUT196647 UEP196614:UEP196647 UOL196614:UOL196647 UYH196614:UYH196647 VID196614:VID196647 VRZ196614:VRZ196647 WBV196614:WBV196647 WLR196614:WLR196647 WVN196614:WVN196647 JB262150:JB262183 SX262150:SX262183 ACT262150:ACT262183 AMP262150:AMP262183 AWL262150:AWL262183 BGH262150:BGH262183 BQD262150:BQD262183 BZZ262150:BZZ262183 CJV262150:CJV262183 CTR262150:CTR262183 DDN262150:DDN262183 DNJ262150:DNJ262183 DXF262150:DXF262183 EHB262150:EHB262183 EQX262150:EQX262183 FAT262150:FAT262183 FKP262150:FKP262183 FUL262150:FUL262183 GEH262150:GEH262183 GOD262150:GOD262183 GXZ262150:GXZ262183 HHV262150:HHV262183 HRR262150:HRR262183 IBN262150:IBN262183 ILJ262150:ILJ262183 IVF262150:IVF262183 JFB262150:JFB262183 JOX262150:JOX262183 JYT262150:JYT262183 KIP262150:KIP262183 KSL262150:KSL262183 LCH262150:LCH262183 LMD262150:LMD262183 LVZ262150:LVZ262183 MFV262150:MFV262183 MPR262150:MPR262183 MZN262150:MZN262183 NJJ262150:NJJ262183 NTF262150:NTF262183 ODB262150:ODB262183 OMX262150:OMX262183 OWT262150:OWT262183 PGP262150:PGP262183 PQL262150:PQL262183 QAH262150:QAH262183 QKD262150:QKD262183 QTZ262150:QTZ262183 RDV262150:RDV262183 RNR262150:RNR262183 RXN262150:RXN262183 SHJ262150:SHJ262183 SRF262150:SRF262183 TBB262150:TBB262183 TKX262150:TKX262183 TUT262150:TUT262183 UEP262150:UEP262183 UOL262150:UOL262183 UYH262150:UYH262183 VID262150:VID262183 VRZ262150:VRZ262183 WBV262150:WBV262183 WLR262150:WLR262183 WVN262150:WVN262183 JB327686:JB327719 SX327686:SX327719 ACT327686:ACT327719 AMP327686:AMP327719 AWL327686:AWL327719 BGH327686:BGH327719 BQD327686:BQD327719 BZZ327686:BZZ327719 CJV327686:CJV327719 CTR327686:CTR327719 DDN327686:DDN327719 DNJ327686:DNJ327719 DXF327686:DXF327719 EHB327686:EHB327719 EQX327686:EQX327719 FAT327686:FAT327719 FKP327686:FKP327719 FUL327686:FUL327719 GEH327686:GEH327719 GOD327686:GOD327719 GXZ327686:GXZ327719 HHV327686:HHV327719 HRR327686:HRR327719 IBN327686:IBN327719 ILJ327686:ILJ327719 IVF327686:IVF327719 JFB327686:JFB327719 JOX327686:JOX327719 JYT327686:JYT327719 KIP327686:KIP327719 KSL327686:KSL327719 LCH327686:LCH327719 LMD327686:LMD327719 LVZ327686:LVZ327719 MFV327686:MFV327719 MPR327686:MPR327719 MZN327686:MZN327719 NJJ327686:NJJ327719 NTF327686:NTF327719 ODB327686:ODB327719 OMX327686:OMX327719 OWT327686:OWT327719 PGP327686:PGP327719 PQL327686:PQL327719 QAH327686:QAH327719 QKD327686:QKD327719 QTZ327686:QTZ327719 RDV327686:RDV327719 RNR327686:RNR327719 RXN327686:RXN327719 SHJ327686:SHJ327719 SRF327686:SRF327719 TBB327686:TBB327719 TKX327686:TKX327719 TUT327686:TUT327719 UEP327686:UEP327719 UOL327686:UOL327719 UYH327686:UYH327719 VID327686:VID327719 VRZ327686:VRZ327719 WBV327686:WBV327719 WLR327686:WLR327719 WVN327686:WVN327719 JB393222:JB393255 SX393222:SX393255 ACT393222:ACT393255 AMP393222:AMP393255 AWL393222:AWL393255 BGH393222:BGH393255 BQD393222:BQD393255 BZZ393222:BZZ393255 CJV393222:CJV393255 CTR393222:CTR393255 DDN393222:DDN393255 DNJ393222:DNJ393255 DXF393222:DXF393255 EHB393222:EHB393255 EQX393222:EQX393255 FAT393222:FAT393255 FKP393222:FKP393255 FUL393222:FUL393255 GEH393222:GEH393255 GOD393222:GOD393255 GXZ393222:GXZ393255 HHV393222:HHV393255 HRR393222:HRR393255 IBN393222:IBN393255 ILJ393222:ILJ393255 IVF393222:IVF393255 JFB393222:JFB393255 JOX393222:JOX393255 JYT393222:JYT393255 KIP393222:KIP393255 KSL393222:KSL393255 LCH393222:LCH393255 LMD393222:LMD393255 LVZ393222:LVZ393255 MFV393222:MFV393255 MPR393222:MPR393255 MZN393222:MZN393255 NJJ393222:NJJ393255 NTF393222:NTF393255 ODB393222:ODB393255 OMX393222:OMX393255 OWT393222:OWT393255 PGP393222:PGP393255 PQL393222:PQL393255 QAH393222:QAH393255 QKD393222:QKD393255 QTZ393222:QTZ393255 RDV393222:RDV393255 RNR393222:RNR393255 RXN393222:RXN393255 SHJ393222:SHJ393255 SRF393222:SRF393255 TBB393222:TBB393255 TKX393222:TKX393255 TUT393222:TUT393255 UEP393222:UEP393255 UOL393222:UOL393255 UYH393222:UYH393255 VID393222:VID393255 VRZ393222:VRZ393255 WBV393222:WBV393255 WLR393222:WLR393255 WVN393222:WVN393255 JB458758:JB458791 SX458758:SX458791 ACT458758:ACT458791 AMP458758:AMP458791 AWL458758:AWL458791 BGH458758:BGH458791 BQD458758:BQD458791 BZZ458758:BZZ458791 CJV458758:CJV458791 CTR458758:CTR458791 DDN458758:DDN458791 DNJ458758:DNJ458791 DXF458758:DXF458791 EHB458758:EHB458791 EQX458758:EQX458791 FAT458758:FAT458791 FKP458758:FKP458791 FUL458758:FUL458791 GEH458758:GEH458791 GOD458758:GOD458791 GXZ458758:GXZ458791 HHV458758:HHV458791 HRR458758:HRR458791 IBN458758:IBN458791 ILJ458758:ILJ458791 IVF458758:IVF458791 JFB458758:JFB458791 JOX458758:JOX458791 JYT458758:JYT458791 KIP458758:KIP458791 KSL458758:KSL458791 LCH458758:LCH458791 LMD458758:LMD458791 LVZ458758:LVZ458791 MFV458758:MFV458791 MPR458758:MPR458791 MZN458758:MZN458791 NJJ458758:NJJ458791 NTF458758:NTF458791 ODB458758:ODB458791 OMX458758:OMX458791 OWT458758:OWT458791 PGP458758:PGP458791 PQL458758:PQL458791 QAH458758:QAH458791 QKD458758:QKD458791 QTZ458758:QTZ458791 RDV458758:RDV458791 RNR458758:RNR458791 RXN458758:RXN458791 SHJ458758:SHJ458791 SRF458758:SRF458791 TBB458758:TBB458791 TKX458758:TKX458791 TUT458758:TUT458791 UEP458758:UEP458791 UOL458758:UOL458791 UYH458758:UYH458791 VID458758:VID458791 VRZ458758:VRZ458791 WBV458758:WBV458791 WLR458758:WLR458791 WVN458758:WVN458791 JB524294:JB524327 SX524294:SX524327 ACT524294:ACT524327 AMP524294:AMP524327 AWL524294:AWL524327 BGH524294:BGH524327 BQD524294:BQD524327 BZZ524294:BZZ524327 CJV524294:CJV524327 CTR524294:CTR524327 DDN524294:DDN524327 DNJ524294:DNJ524327 DXF524294:DXF524327 EHB524294:EHB524327 EQX524294:EQX524327 FAT524294:FAT524327 FKP524294:FKP524327 FUL524294:FUL524327 GEH524294:GEH524327 GOD524294:GOD524327 GXZ524294:GXZ524327 HHV524294:HHV524327 HRR524294:HRR524327 IBN524294:IBN524327 ILJ524294:ILJ524327 IVF524294:IVF524327 JFB524294:JFB524327 JOX524294:JOX524327 JYT524294:JYT524327 KIP524294:KIP524327 KSL524294:KSL524327 LCH524294:LCH524327 LMD524294:LMD524327 LVZ524294:LVZ524327 MFV524294:MFV524327 MPR524294:MPR524327 MZN524294:MZN524327 NJJ524294:NJJ524327 NTF524294:NTF524327 ODB524294:ODB524327 OMX524294:OMX524327 OWT524294:OWT524327 PGP524294:PGP524327 PQL524294:PQL524327 QAH524294:QAH524327 QKD524294:QKD524327 QTZ524294:QTZ524327 RDV524294:RDV524327 RNR524294:RNR524327 RXN524294:RXN524327 SHJ524294:SHJ524327 SRF524294:SRF524327 TBB524294:TBB524327 TKX524294:TKX524327 TUT524294:TUT524327 UEP524294:UEP524327 UOL524294:UOL524327 UYH524294:UYH524327 VID524294:VID524327 VRZ524294:VRZ524327 WBV524294:WBV524327 WLR524294:WLR524327 WVN524294:WVN524327 JB589830:JB589863 SX589830:SX589863 ACT589830:ACT589863 AMP589830:AMP589863 AWL589830:AWL589863 BGH589830:BGH589863 BQD589830:BQD589863 BZZ589830:BZZ589863 CJV589830:CJV589863 CTR589830:CTR589863 DDN589830:DDN589863 DNJ589830:DNJ589863 DXF589830:DXF589863 EHB589830:EHB589863 EQX589830:EQX589863 FAT589830:FAT589863 FKP589830:FKP589863 FUL589830:FUL589863 GEH589830:GEH589863 GOD589830:GOD589863 GXZ589830:GXZ589863 HHV589830:HHV589863 HRR589830:HRR589863 IBN589830:IBN589863 ILJ589830:ILJ589863 IVF589830:IVF589863 JFB589830:JFB589863 JOX589830:JOX589863 JYT589830:JYT589863 KIP589830:KIP589863 KSL589830:KSL589863 LCH589830:LCH589863 LMD589830:LMD589863 LVZ589830:LVZ589863 MFV589830:MFV589863 MPR589830:MPR589863 MZN589830:MZN589863 NJJ589830:NJJ589863 NTF589830:NTF589863 ODB589830:ODB589863 OMX589830:OMX589863 OWT589830:OWT589863 PGP589830:PGP589863 PQL589830:PQL589863 QAH589830:QAH589863 QKD589830:QKD589863 QTZ589830:QTZ589863 RDV589830:RDV589863 RNR589830:RNR589863 RXN589830:RXN589863 SHJ589830:SHJ589863 SRF589830:SRF589863 TBB589830:TBB589863 TKX589830:TKX589863 TUT589830:TUT589863 UEP589830:UEP589863 UOL589830:UOL589863 UYH589830:UYH589863 VID589830:VID589863 VRZ589830:VRZ589863 WBV589830:WBV589863 WLR589830:WLR589863 WVN589830:WVN589863 JB655366:JB655399 SX655366:SX655399 ACT655366:ACT655399 AMP655366:AMP655399 AWL655366:AWL655399 BGH655366:BGH655399 BQD655366:BQD655399 BZZ655366:BZZ655399 CJV655366:CJV655399 CTR655366:CTR655399 DDN655366:DDN655399 DNJ655366:DNJ655399 DXF655366:DXF655399 EHB655366:EHB655399 EQX655366:EQX655399 FAT655366:FAT655399 FKP655366:FKP655399 FUL655366:FUL655399 GEH655366:GEH655399 GOD655366:GOD655399 GXZ655366:GXZ655399 HHV655366:HHV655399 HRR655366:HRR655399 IBN655366:IBN655399 ILJ655366:ILJ655399 IVF655366:IVF655399 JFB655366:JFB655399 JOX655366:JOX655399 JYT655366:JYT655399 KIP655366:KIP655399 KSL655366:KSL655399 LCH655366:LCH655399 LMD655366:LMD655399 LVZ655366:LVZ655399 MFV655366:MFV655399 MPR655366:MPR655399 MZN655366:MZN655399 NJJ655366:NJJ655399 NTF655366:NTF655399 ODB655366:ODB655399 OMX655366:OMX655399 OWT655366:OWT655399 PGP655366:PGP655399 PQL655366:PQL655399 QAH655366:QAH655399 QKD655366:QKD655399 QTZ655366:QTZ655399 RDV655366:RDV655399 RNR655366:RNR655399 RXN655366:RXN655399 SHJ655366:SHJ655399 SRF655366:SRF655399 TBB655366:TBB655399 TKX655366:TKX655399 TUT655366:TUT655399 UEP655366:UEP655399 UOL655366:UOL655399 UYH655366:UYH655399 VID655366:VID655399 VRZ655366:VRZ655399 WBV655366:WBV655399 WLR655366:WLR655399 WVN655366:WVN655399 JB720902:JB720935 SX720902:SX720935 ACT720902:ACT720935 AMP720902:AMP720935 AWL720902:AWL720935 BGH720902:BGH720935 BQD720902:BQD720935 BZZ720902:BZZ720935 CJV720902:CJV720935 CTR720902:CTR720935 DDN720902:DDN720935 DNJ720902:DNJ720935 DXF720902:DXF720935 EHB720902:EHB720935 EQX720902:EQX720935 FAT720902:FAT720935 FKP720902:FKP720935 FUL720902:FUL720935 GEH720902:GEH720935 GOD720902:GOD720935 GXZ720902:GXZ720935 HHV720902:HHV720935 HRR720902:HRR720935 IBN720902:IBN720935 ILJ720902:ILJ720935 IVF720902:IVF720935 JFB720902:JFB720935 JOX720902:JOX720935 JYT720902:JYT720935 KIP720902:KIP720935 KSL720902:KSL720935 LCH720902:LCH720935 LMD720902:LMD720935 LVZ720902:LVZ720935 MFV720902:MFV720935 MPR720902:MPR720935 MZN720902:MZN720935 NJJ720902:NJJ720935 NTF720902:NTF720935 ODB720902:ODB720935 OMX720902:OMX720935 OWT720902:OWT720935 PGP720902:PGP720935 PQL720902:PQL720935 QAH720902:QAH720935 QKD720902:QKD720935 QTZ720902:QTZ720935 RDV720902:RDV720935 RNR720902:RNR720935 RXN720902:RXN720935 SHJ720902:SHJ720935 SRF720902:SRF720935 TBB720902:TBB720935 TKX720902:TKX720935 TUT720902:TUT720935 UEP720902:UEP720935 UOL720902:UOL720935 UYH720902:UYH720935 VID720902:VID720935 VRZ720902:VRZ720935 WBV720902:WBV720935 WLR720902:WLR720935 WVN720902:WVN720935 JB786438:JB786471 SX786438:SX786471 ACT786438:ACT786471 AMP786438:AMP786471 AWL786438:AWL786471 BGH786438:BGH786471 BQD786438:BQD786471 BZZ786438:BZZ786471 CJV786438:CJV786471 CTR786438:CTR786471 DDN786438:DDN786471 DNJ786438:DNJ786471 DXF786438:DXF786471 EHB786438:EHB786471 EQX786438:EQX786471 FAT786438:FAT786471 FKP786438:FKP786471 FUL786438:FUL786471 GEH786438:GEH786471 GOD786438:GOD786471 GXZ786438:GXZ786471 HHV786438:HHV786471 HRR786438:HRR786471 IBN786438:IBN786471 ILJ786438:ILJ786471 IVF786438:IVF786471 JFB786438:JFB786471 JOX786438:JOX786471 JYT786438:JYT786471 KIP786438:KIP786471 KSL786438:KSL786471 LCH786438:LCH786471 LMD786438:LMD786471 LVZ786438:LVZ786471 MFV786438:MFV786471 MPR786438:MPR786471 MZN786438:MZN786471 NJJ786438:NJJ786471 NTF786438:NTF786471 ODB786438:ODB786471 OMX786438:OMX786471 OWT786438:OWT786471 PGP786438:PGP786471 PQL786438:PQL786471 QAH786438:QAH786471 QKD786438:QKD786471 QTZ786438:QTZ786471 RDV786438:RDV786471 RNR786438:RNR786471 RXN786438:RXN786471 SHJ786438:SHJ786471 SRF786438:SRF786471 TBB786438:TBB786471 TKX786438:TKX786471 TUT786438:TUT786471 UEP786438:UEP786471 UOL786438:UOL786471 UYH786438:UYH786471 VID786438:VID786471 VRZ786438:VRZ786471 WBV786438:WBV786471 WLR786438:WLR786471 WVN786438:WVN786471 JB851974:JB852007 SX851974:SX852007 ACT851974:ACT852007 AMP851974:AMP852007 AWL851974:AWL852007 BGH851974:BGH852007 BQD851974:BQD852007 BZZ851974:BZZ852007 CJV851974:CJV852007 CTR851974:CTR852007 DDN851974:DDN852007 DNJ851974:DNJ852007 DXF851974:DXF852007 EHB851974:EHB852007 EQX851974:EQX852007 FAT851974:FAT852007 FKP851974:FKP852007 FUL851974:FUL852007 GEH851974:GEH852007 GOD851974:GOD852007 GXZ851974:GXZ852007 HHV851974:HHV852007 HRR851974:HRR852007 IBN851974:IBN852007 ILJ851974:ILJ852007 IVF851974:IVF852007 JFB851974:JFB852007 JOX851974:JOX852007 JYT851974:JYT852007 KIP851974:KIP852007 KSL851974:KSL852007 LCH851974:LCH852007 LMD851974:LMD852007 LVZ851974:LVZ852007 MFV851974:MFV852007 MPR851974:MPR852007 MZN851974:MZN852007 NJJ851974:NJJ852007 NTF851974:NTF852007 ODB851974:ODB852007 OMX851974:OMX852007 OWT851974:OWT852007 PGP851974:PGP852007 PQL851974:PQL852007 QAH851974:QAH852007 QKD851974:QKD852007 QTZ851974:QTZ852007 RDV851974:RDV852007 RNR851974:RNR852007 RXN851974:RXN852007 SHJ851974:SHJ852007 SRF851974:SRF852007 TBB851974:TBB852007 TKX851974:TKX852007 TUT851974:TUT852007 UEP851974:UEP852007 UOL851974:UOL852007 UYH851974:UYH852007 VID851974:VID852007 VRZ851974:VRZ852007 WBV851974:WBV852007 WLR851974:WLR852007 WVN851974:WVN852007 JB917510:JB917543 SX917510:SX917543 ACT917510:ACT917543 AMP917510:AMP917543 AWL917510:AWL917543 BGH917510:BGH917543 BQD917510:BQD917543 BZZ917510:BZZ917543 CJV917510:CJV917543 CTR917510:CTR917543 DDN917510:DDN917543 DNJ917510:DNJ917543 DXF917510:DXF917543 EHB917510:EHB917543 EQX917510:EQX917543 FAT917510:FAT917543 FKP917510:FKP917543 FUL917510:FUL917543 GEH917510:GEH917543 GOD917510:GOD917543 GXZ917510:GXZ917543 HHV917510:HHV917543 HRR917510:HRR917543 IBN917510:IBN917543 ILJ917510:ILJ917543 IVF917510:IVF917543 JFB917510:JFB917543 JOX917510:JOX917543 JYT917510:JYT917543 KIP917510:KIP917543 KSL917510:KSL917543 LCH917510:LCH917543 LMD917510:LMD917543 LVZ917510:LVZ917543 MFV917510:MFV917543 MPR917510:MPR917543 MZN917510:MZN917543 NJJ917510:NJJ917543 NTF917510:NTF917543 ODB917510:ODB917543 OMX917510:OMX917543 OWT917510:OWT917543 PGP917510:PGP917543 PQL917510:PQL917543 QAH917510:QAH917543 QKD917510:QKD917543 QTZ917510:QTZ917543 RDV917510:RDV917543 RNR917510:RNR917543 RXN917510:RXN917543 SHJ917510:SHJ917543 SRF917510:SRF917543 TBB917510:TBB917543 TKX917510:TKX917543 TUT917510:TUT917543 UEP917510:UEP917543 UOL917510:UOL917543 UYH917510:UYH917543 VID917510:VID917543 VRZ917510:VRZ917543 WBV917510:WBV917543 WLR917510:WLR917543 WVN917510:WVN917543 JB983046:JB983079 SX983046:SX983079 ACT983046:ACT983079 AMP983046:AMP983079 AWL983046:AWL983079 BGH983046:BGH983079 BQD983046:BQD983079 BZZ983046:BZZ983079 CJV983046:CJV983079 CTR983046:CTR983079 DDN983046:DDN983079 DNJ983046:DNJ983079 DXF983046:DXF983079 EHB983046:EHB983079 EQX983046:EQX983079 FAT983046:FAT983079 FKP983046:FKP983079 FUL983046:FUL983079 GEH983046:GEH983079 GOD983046:GOD983079 GXZ983046:GXZ983079 HHV983046:HHV983079 HRR983046:HRR983079 IBN983046:IBN983079 ILJ983046:ILJ983079 IVF983046:IVF983079 JFB983046:JFB983079 JOX983046:JOX983079 JYT983046:JYT983079 KIP983046:KIP983079 KSL983046:KSL983079 LCH983046:LCH983079 LMD983046:LMD983079 LVZ983046:LVZ983079 MFV983046:MFV983079 MPR983046:MPR983079 MZN983046:MZN983079 NJJ983046:NJJ983079 NTF983046:NTF983079 ODB983046:ODB983079 OMX983046:OMX983079 OWT983046:OWT983079 PGP983046:PGP983079 PQL983046:PQL983079 QAH983046:QAH983079 QKD983046:QKD983079 QTZ983046:QTZ983079 RDV983046:RDV983079 RNR983046:RNR983079 RXN983046:RXN983079 SHJ983046:SHJ983079 SRF983046:SRF983079 TBB983046:TBB983079 TKX983046:TKX983079 TUT983046:TUT983079 UEP983046:UEP983079 UOL983046:UOL983079 UYH983046:UYH983079 VID983046:VID983079 VRZ983046:VRZ983079 WBV983046:WBV983079 WLR983046:WLR983079 WVN983046:WVN983079" xr:uid="{B35CB6C6-0DAC-4F7C-80C6-400B914F3727}">
      <formula1>"RA,RP,CP,OU"</formula1>
      <formula2>0</formula2>
    </dataValidation>
  </dataValidations>
  <pageMargins left="0.511811024" right="0.511811024" top="0.78740157499999996" bottom="0.78740157499999996" header="0.31496062000000002" footer="0.31496062000000002"/>
  <pageSetup paperSize="9" scale="7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17833-C129-47C3-B4B1-3C8D3ABDAE6D}">
  <sheetPr>
    <pageSetUpPr fitToPage="1"/>
  </sheetPr>
  <dimension ref="A1:R142"/>
  <sheetViews>
    <sheetView topLeftCell="H1" workbookViewId="0">
      <selection activeCell="I39" sqref="I39:R43"/>
    </sheetView>
  </sheetViews>
  <sheetFormatPr defaultRowHeight="15" x14ac:dyDescent="0.25"/>
  <cols>
    <col min="1" max="4" width="5.7109375" style="59" hidden="1" customWidth="1"/>
    <col min="5" max="5" width="11.28515625" style="59" hidden="1" customWidth="1"/>
    <col min="6" max="6" width="11.42578125" style="59" hidden="1" customWidth="1"/>
    <col min="7" max="7" width="11.85546875" style="59" hidden="1" customWidth="1"/>
    <col min="8" max="8" width="10.7109375" customWidth="1"/>
    <col min="9" max="14" width="10.7109375" style="59" customWidth="1"/>
    <col min="15" max="15" width="12.85546875" style="59" customWidth="1"/>
    <col min="16" max="18" width="10.7109375" style="59" customWidth="1"/>
    <col min="249" max="255" width="0" hidden="1" customWidth="1"/>
    <col min="256" max="256" width="10.7109375" customWidth="1"/>
    <col min="257" max="257" width="3.7109375" customWidth="1"/>
    <col min="258" max="263" width="10.7109375" customWidth="1"/>
    <col min="264" max="264" width="12.85546875" customWidth="1"/>
    <col min="265" max="267" width="10.7109375" customWidth="1"/>
    <col min="505" max="511" width="0" hidden="1" customWidth="1"/>
    <col min="512" max="512" width="10.7109375" customWidth="1"/>
    <col min="513" max="513" width="3.7109375" customWidth="1"/>
    <col min="514" max="519" width="10.7109375" customWidth="1"/>
    <col min="520" max="520" width="12.85546875" customWidth="1"/>
    <col min="521" max="523" width="10.7109375" customWidth="1"/>
    <col min="761" max="767" width="0" hidden="1" customWidth="1"/>
    <col min="768" max="768" width="10.7109375" customWidth="1"/>
    <col min="769" max="769" width="3.7109375" customWidth="1"/>
    <col min="770" max="775" width="10.7109375" customWidth="1"/>
    <col min="776" max="776" width="12.85546875" customWidth="1"/>
    <col min="777" max="779" width="10.7109375" customWidth="1"/>
    <col min="1017" max="1023" width="0" hidden="1" customWidth="1"/>
    <col min="1024" max="1024" width="10.7109375" customWidth="1"/>
    <col min="1025" max="1025" width="3.7109375" customWidth="1"/>
    <col min="1026" max="1031" width="10.7109375" customWidth="1"/>
    <col min="1032" max="1032" width="12.85546875" customWidth="1"/>
    <col min="1033" max="1035" width="10.7109375" customWidth="1"/>
    <col min="1273" max="1279" width="0" hidden="1" customWidth="1"/>
    <col min="1280" max="1280" width="10.7109375" customWidth="1"/>
    <col min="1281" max="1281" width="3.7109375" customWidth="1"/>
    <col min="1282" max="1287" width="10.7109375" customWidth="1"/>
    <col min="1288" max="1288" width="12.85546875" customWidth="1"/>
    <col min="1289" max="1291" width="10.7109375" customWidth="1"/>
    <col min="1529" max="1535" width="0" hidden="1" customWidth="1"/>
    <col min="1536" max="1536" width="10.7109375" customWidth="1"/>
    <col min="1537" max="1537" width="3.7109375" customWidth="1"/>
    <col min="1538" max="1543" width="10.7109375" customWidth="1"/>
    <col min="1544" max="1544" width="12.85546875" customWidth="1"/>
    <col min="1545" max="1547" width="10.7109375" customWidth="1"/>
    <col min="1785" max="1791" width="0" hidden="1" customWidth="1"/>
    <col min="1792" max="1792" width="10.7109375" customWidth="1"/>
    <col min="1793" max="1793" width="3.7109375" customWidth="1"/>
    <col min="1794" max="1799" width="10.7109375" customWidth="1"/>
    <col min="1800" max="1800" width="12.85546875" customWidth="1"/>
    <col min="1801" max="1803" width="10.7109375" customWidth="1"/>
    <col min="2041" max="2047" width="0" hidden="1" customWidth="1"/>
    <col min="2048" max="2048" width="10.7109375" customWidth="1"/>
    <col min="2049" max="2049" width="3.7109375" customWidth="1"/>
    <col min="2050" max="2055" width="10.7109375" customWidth="1"/>
    <col min="2056" max="2056" width="12.85546875" customWidth="1"/>
    <col min="2057" max="2059" width="10.7109375" customWidth="1"/>
    <col min="2297" max="2303" width="0" hidden="1" customWidth="1"/>
    <col min="2304" max="2304" width="10.7109375" customWidth="1"/>
    <col min="2305" max="2305" width="3.7109375" customWidth="1"/>
    <col min="2306" max="2311" width="10.7109375" customWidth="1"/>
    <col min="2312" max="2312" width="12.85546875" customWidth="1"/>
    <col min="2313" max="2315" width="10.7109375" customWidth="1"/>
    <col min="2553" max="2559" width="0" hidden="1" customWidth="1"/>
    <col min="2560" max="2560" width="10.7109375" customWidth="1"/>
    <col min="2561" max="2561" width="3.7109375" customWidth="1"/>
    <col min="2562" max="2567" width="10.7109375" customWidth="1"/>
    <col min="2568" max="2568" width="12.85546875" customWidth="1"/>
    <col min="2569" max="2571" width="10.7109375" customWidth="1"/>
    <col min="2809" max="2815" width="0" hidden="1" customWidth="1"/>
    <col min="2816" max="2816" width="10.7109375" customWidth="1"/>
    <col min="2817" max="2817" width="3.7109375" customWidth="1"/>
    <col min="2818" max="2823" width="10.7109375" customWidth="1"/>
    <col min="2824" max="2824" width="12.85546875" customWidth="1"/>
    <col min="2825" max="2827" width="10.7109375" customWidth="1"/>
    <col min="3065" max="3071" width="0" hidden="1" customWidth="1"/>
    <col min="3072" max="3072" width="10.7109375" customWidth="1"/>
    <col min="3073" max="3073" width="3.7109375" customWidth="1"/>
    <col min="3074" max="3079" width="10.7109375" customWidth="1"/>
    <col min="3080" max="3080" width="12.85546875" customWidth="1"/>
    <col min="3081" max="3083" width="10.7109375" customWidth="1"/>
    <col min="3321" max="3327" width="0" hidden="1" customWidth="1"/>
    <col min="3328" max="3328" width="10.7109375" customWidth="1"/>
    <col min="3329" max="3329" width="3.7109375" customWidth="1"/>
    <col min="3330" max="3335" width="10.7109375" customWidth="1"/>
    <col min="3336" max="3336" width="12.85546875" customWidth="1"/>
    <col min="3337" max="3339" width="10.7109375" customWidth="1"/>
    <col min="3577" max="3583" width="0" hidden="1" customWidth="1"/>
    <col min="3584" max="3584" width="10.7109375" customWidth="1"/>
    <col min="3585" max="3585" width="3.7109375" customWidth="1"/>
    <col min="3586" max="3591" width="10.7109375" customWidth="1"/>
    <col min="3592" max="3592" width="12.85546875" customWidth="1"/>
    <col min="3593" max="3595" width="10.7109375" customWidth="1"/>
    <col min="3833" max="3839" width="0" hidden="1" customWidth="1"/>
    <col min="3840" max="3840" width="10.7109375" customWidth="1"/>
    <col min="3841" max="3841" width="3.7109375" customWidth="1"/>
    <col min="3842" max="3847" width="10.7109375" customWidth="1"/>
    <col min="3848" max="3848" width="12.85546875" customWidth="1"/>
    <col min="3849" max="3851" width="10.7109375" customWidth="1"/>
    <col min="4089" max="4095" width="0" hidden="1" customWidth="1"/>
    <col min="4096" max="4096" width="10.7109375" customWidth="1"/>
    <col min="4097" max="4097" width="3.7109375" customWidth="1"/>
    <col min="4098" max="4103" width="10.7109375" customWidth="1"/>
    <col min="4104" max="4104" width="12.85546875" customWidth="1"/>
    <col min="4105" max="4107" width="10.7109375" customWidth="1"/>
    <col min="4345" max="4351" width="0" hidden="1" customWidth="1"/>
    <col min="4352" max="4352" width="10.7109375" customWidth="1"/>
    <col min="4353" max="4353" width="3.7109375" customWidth="1"/>
    <col min="4354" max="4359" width="10.7109375" customWidth="1"/>
    <col min="4360" max="4360" width="12.85546875" customWidth="1"/>
    <col min="4361" max="4363" width="10.7109375" customWidth="1"/>
    <col min="4601" max="4607" width="0" hidden="1" customWidth="1"/>
    <col min="4608" max="4608" width="10.7109375" customWidth="1"/>
    <col min="4609" max="4609" width="3.7109375" customWidth="1"/>
    <col min="4610" max="4615" width="10.7109375" customWidth="1"/>
    <col min="4616" max="4616" width="12.85546875" customWidth="1"/>
    <col min="4617" max="4619" width="10.7109375" customWidth="1"/>
    <col min="4857" max="4863" width="0" hidden="1" customWidth="1"/>
    <col min="4864" max="4864" width="10.7109375" customWidth="1"/>
    <col min="4865" max="4865" width="3.7109375" customWidth="1"/>
    <col min="4866" max="4871" width="10.7109375" customWidth="1"/>
    <col min="4872" max="4872" width="12.85546875" customWidth="1"/>
    <col min="4873" max="4875" width="10.7109375" customWidth="1"/>
    <col min="5113" max="5119" width="0" hidden="1" customWidth="1"/>
    <col min="5120" max="5120" width="10.7109375" customWidth="1"/>
    <col min="5121" max="5121" width="3.7109375" customWidth="1"/>
    <col min="5122" max="5127" width="10.7109375" customWidth="1"/>
    <col min="5128" max="5128" width="12.85546875" customWidth="1"/>
    <col min="5129" max="5131" width="10.7109375" customWidth="1"/>
    <col min="5369" max="5375" width="0" hidden="1" customWidth="1"/>
    <col min="5376" max="5376" width="10.7109375" customWidth="1"/>
    <col min="5377" max="5377" width="3.7109375" customWidth="1"/>
    <col min="5378" max="5383" width="10.7109375" customWidth="1"/>
    <col min="5384" max="5384" width="12.85546875" customWidth="1"/>
    <col min="5385" max="5387" width="10.7109375" customWidth="1"/>
    <col min="5625" max="5631" width="0" hidden="1" customWidth="1"/>
    <col min="5632" max="5632" width="10.7109375" customWidth="1"/>
    <col min="5633" max="5633" width="3.7109375" customWidth="1"/>
    <col min="5634" max="5639" width="10.7109375" customWidth="1"/>
    <col min="5640" max="5640" width="12.85546875" customWidth="1"/>
    <col min="5641" max="5643" width="10.7109375" customWidth="1"/>
    <col min="5881" max="5887" width="0" hidden="1" customWidth="1"/>
    <col min="5888" max="5888" width="10.7109375" customWidth="1"/>
    <col min="5889" max="5889" width="3.7109375" customWidth="1"/>
    <col min="5890" max="5895" width="10.7109375" customWidth="1"/>
    <col min="5896" max="5896" width="12.85546875" customWidth="1"/>
    <col min="5897" max="5899" width="10.7109375" customWidth="1"/>
    <col min="6137" max="6143" width="0" hidden="1" customWidth="1"/>
    <col min="6144" max="6144" width="10.7109375" customWidth="1"/>
    <col min="6145" max="6145" width="3.7109375" customWidth="1"/>
    <col min="6146" max="6151" width="10.7109375" customWidth="1"/>
    <col min="6152" max="6152" width="12.85546875" customWidth="1"/>
    <col min="6153" max="6155" width="10.7109375" customWidth="1"/>
    <col min="6393" max="6399" width="0" hidden="1" customWidth="1"/>
    <col min="6400" max="6400" width="10.7109375" customWidth="1"/>
    <col min="6401" max="6401" width="3.7109375" customWidth="1"/>
    <col min="6402" max="6407" width="10.7109375" customWidth="1"/>
    <col min="6408" max="6408" width="12.85546875" customWidth="1"/>
    <col min="6409" max="6411" width="10.7109375" customWidth="1"/>
    <col min="6649" max="6655" width="0" hidden="1" customWidth="1"/>
    <col min="6656" max="6656" width="10.7109375" customWidth="1"/>
    <col min="6657" max="6657" width="3.7109375" customWidth="1"/>
    <col min="6658" max="6663" width="10.7109375" customWidth="1"/>
    <col min="6664" max="6664" width="12.85546875" customWidth="1"/>
    <col min="6665" max="6667" width="10.7109375" customWidth="1"/>
    <col min="6905" max="6911" width="0" hidden="1" customWidth="1"/>
    <col min="6912" max="6912" width="10.7109375" customWidth="1"/>
    <col min="6913" max="6913" width="3.7109375" customWidth="1"/>
    <col min="6914" max="6919" width="10.7109375" customWidth="1"/>
    <col min="6920" max="6920" width="12.85546875" customWidth="1"/>
    <col min="6921" max="6923" width="10.7109375" customWidth="1"/>
    <col min="7161" max="7167" width="0" hidden="1" customWidth="1"/>
    <col min="7168" max="7168" width="10.7109375" customWidth="1"/>
    <col min="7169" max="7169" width="3.7109375" customWidth="1"/>
    <col min="7170" max="7175" width="10.7109375" customWidth="1"/>
    <col min="7176" max="7176" width="12.85546875" customWidth="1"/>
    <col min="7177" max="7179" width="10.7109375" customWidth="1"/>
    <col min="7417" max="7423" width="0" hidden="1" customWidth="1"/>
    <col min="7424" max="7424" width="10.7109375" customWidth="1"/>
    <col min="7425" max="7425" width="3.7109375" customWidth="1"/>
    <col min="7426" max="7431" width="10.7109375" customWidth="1"/>
    <col min="7432" max="7432" width="12.85546875" customWidth="1"/>
    <col min="7433" max="7435" width="10.7109375" customWidth="1"/>
    <col min="7673" max="7679" width="0" hidden="1" customWidth="1"/>
    <col min="7680" max="7680" width="10.7109375" customWidth="1"/>
    <col min="7681" max="7681" width="3.7109375" customWidth="1"/>
    <col min="7682" max="7687" width="10.7109375" customWidth="1"/>
    <col min="7688" max="7688" width="12.85546875" customWidth="1"/>
    <col min="7689" max="7691" width="10.7109375" customWidth="1"/>
    <col min="7929" max="7935" width="0" hidden="1" customWidth="1"/>
    <col min="7936" max="7936" width="10.7109375" customWidth="1"/>
    <col min="7937" max="7937" width="3.7109375" customWidth="1"/>
    <col min="7938" max="7943" width="10.7109375" customWidth="1"/>
    <col min="7944" max="7944" width="12.85546875" customWidth="1"/>
    <col min="7945" max="7947" width="10.7109375" customWidth="1"/>
    <col min="8185" max="8191" width="0" hidden="1" customWidth="1"/>
    <col min="8192" max="8192" width="10.7109375" customWidth="1"/>
    <col min="8193" max="8193" width="3.7109375" customWidth="1"/>
    <col min="8194" max="8199" width="10.7109375" customWidth="1"/>
    <col min="8200" max="8200" width="12.85546875" customWidth="1"/>
    <col min="8201" max="8203" width="10.7109375" customWidth="1"/>
    <col min="8441" max="8447" width="0" hidden="1" customWidth="1"/>
    <col min="8448" max="8448" width="10.7109375" customWidth="1"/>
    <col min="8449" max="8449" width="3.7109375" customWidth="1"/>
    <col min="8450" max="8455" width="10.7109375" customWidth="1"/>
    <col min="8456" max="8456" width="12.85546875" customWidth="1"/>
    <col min="8457" max="8459" width="10.7109375" customWidth="1"/>
    <col min="8697" max="8703" width="0" hidden="1" customWidth="1"/>
    <col min="8704" max="8704" width="10.7109375" customWidth="1"/>
    <col min="8705" max="8705" width="3.7109375" customWidth="1"/>
    <col min="8706" max="8711" width="10.7109375" customWidth="1"/>
    <col min="8712" max="8712" width="12.85546875" customWidth="1"/>
    <col min="8713" max="8715" width="10.7109375" customWidth="1"/>
    <col min="8953" max="8959" width="0" hidden="1" customWidth="1"/>
    <col min="8960" max="8960" width="10.7109375" customWidth="1"/>
    <col min="8961" max="8961" width="3.7109375" customWidth="1"/>
    <col min="8962" max="8967" width="10.7109375" customWidth="1"/>
    <col min="8968" max="8968" width="12.85546875" customWidth="1"/>
    <col min="8969" max="8971" width="10.7109375" customWidth="1"/>
    <col min="9209" max="9215" width="0" hidden="1" customWidth="1"/>
    <col min="9216" max="9216" width="10.7109375" customWidth="1"/>
    <col min="9217" max="9217" width="3.7109375" customWidth="1"/>
    <col min="9218" max="9223" width="10.7109375" customWidth="1"/>
    <col min="9224" max="9224" width="12.85546875" customWidth="1"/>
    <col min="9225" max="9227" width="10.7109375" customWidth="1"/>
    <col min="9465" max="9471" width="0" hidden="1" customWidth="1"/>
    <col min="9472" max="9472" width="10.7109375" customWidth="1"/>
    <col min="9473" max="9473" width="3.7109375" customWidth="1"/>
    <col min="9474" max="9479" width="10.7109375" customWidth="1"/>
    <col min="9480" max="9480" width="12.85546875" customWidth="1"/>
    <col min="9481" max="9483" width="10.7109375" customWidth="1"/>
    <col min="9721" max="9727" width="0" hidden="1" customWidth="1"/>
    <col min="9728" max="9728" width="10.7109375" customWidth="1"/>
    <col min="9729" max="9729" width="3.7109375" customWidth="1"/>
    <col min="9730" max="9735" width="10.7109375" customWidth="1"/>
    <col min="9736" max="9736" width="12.85546875" customWidth="1"/>
    <col min="9737" max="9739" width="10.7109375" customWidth="1"/>
    <col min="9977" max="9983" width="0" hidden="1" customWidth="1"/>
    <col min="9984" max="9984" width="10.7109375" customWidth="1"/>
    <col min="9985" max="9985" width="3.7109375" customWidth="1"/>
    <col min="9986" max="9991" width="10.7109375" customWidth="1"/>
    <col min="9992" max="9992" width="12.85546875" customWidth="1"/>
    <col min="9993" max="9995" width="10.7109375" customWidth="1"/>
    <col min="10233" max="10239" width="0" hidden="1" customWidth="1"/>
    <col min="10240" max="10240" width="10.7109375" customWidth="1"/>
    <col min="10241" max="10241" width="3.7109375" customWidth="1"/>
    <col min="10242" max="10247" width="10.7109375" customWidth="1"/>
    <col min="10248" max="10248" width="12.85546875" customWidth="1"/>
    <col min="10249" max="10251" width="10.7109375" customWidth="1"/>
    <col min="10489" max="10495" width="0" hidden="1" customWidth="1"/>
    <col min="10496" max="10496" width="10.7109375" customWidth="1"/>
    <col min="10497" max="10497" width="3.7109375" customWidth="1"/>
    <col min="10498" max="10503" width="10.7109375" customWidth="1"/>
    <col min="10504" max="10504" width="12.85546875" customWidth="1"/>
    <col min="10505" max="10507" width="10.7109375" customWidth="1"/>
    <col min="10745" max="10751" width="0" hidden="1" customWidth="1"/>
    <col min="10752" max="10752" width="10.7109375" customWidth="1"/>
    <col min="10753" max="10753" width="3.7109375" customWidth="1"/>
    <col min="10754" max="10759" width="10.7109375" customWidth="1"/>
    <col min="10760" max="10760" width="12.85546875" customWidth="1"/>
    <col min="10761" max="10763" width="10.7109375" customWidth="1"/>
    <col min="11001" max="11007" width="0" hidden="1" customWidth="1"/>
    <col min="11008" max="11008" width="10.7109375" customWidth="1"/>
    <col min="11009" max="11009" width="3.7109375" customWidth="1"/>
    <col min="11010" max="11015" width="10.7109375" customWidth="1"/>
    <col min="11016" max="11016" width="12.85546875" customWidth="1"/>
    <col min="11017" max="11019" width="10.7109375" customWidth="1"/>
    <col min="11257" max="11263" width="0" hidden="1" customWidth="1"/>
    <col min="11264" max="11264" width="10.7109375" customWidth="1"/>
    <col min="11265" max="11265" width="3.7109375" customWidth="1"/>
    <col min="11266" max="11271" width="10.7109375" customWidth="1"/>
    <col min="11272" max="11272" width="12.85546875" customWidth="1"/>
    <col min="11273" max="11275" width="10.7109375" customWidth="1"/>
    <col min="11513" max="11519" width="0" hidden="1" customWidth="1"/>
    <col min="11520" max="11520" width="10.7109375" customWidth="1"/>
    <col min="11521" max="11521" width="3.7109375" customWidth="1"/>
    <col min="11522" max="11527" width="10.7109375" customWidth="1"/>
    <col min="11528" max="11528" width="12.85546875" customWidth="1"/>
    <col min="11529" max="11531" width="10.7109375" customWidth="1"/>
    <col min="11769" max="11775" width="0" hidden="1" customWidth="1"/>
    <col min="11776" max="11776" width="10.7109375" customWidth="1"/>
    <col min="11777" max="11777" width="3.7109375" customWidth="1"/>
    <col min="11778" max="11783" width="10.7109375" customWidth="1"/>
    <col min="11784" max="11784" width="12.85546875" customWidth="1"/>
    <col min="11785" max="11787" width="10.7109375" customWidth="1"/>
    <col min="12025" max="12031" width="0" hidden="1" customWidth="1"/>
    <col min="12032" max="12032" width="10.7109375" customWidth="1"/>
    <col min="12033" max="12033" width="3.7109375" customWidth="1"/>
    <col min="12034" max="12039" width="10.7109375" customWidth="1"/>
    <col min="12040" max="12040" width="12.85546875" customWidth="1"/>
    <col min="12041" max="12043" width="10.7109375" customWidth="1"/>
    <col min="12281" max="12287" width="0" hidden="1" customWidth="1"/>
    <col min="12288" max="12288" width="10.7109375" customWidth="1"/>
    <col min="12289" max="12289" width="3.7109375" customWidth="1"/>
    <col min="12290" max="12295" width="10.7109375" customWidth="1"/>
    <col min="12296" max="12296" width="12.85546875" customWidth="1"/>
    <col min="12297" max="12299" width="10.7109375" customWidth="1"/>
    <col min="12537" max="12543" width="0" hidden="1" customWidth="1"/>
    <col min="12544" max="12544" width="10.7109375" customWidth="1"/>
    <col min="12545" max="12545" width="3.7109375" customWidth="1"/>
    <col min="12546" max="12551" width="10.7109375" customWidth="1"/>
    <col min="12552" max="12552" width="12.85546875" customWidth="1"/>
    <col min="12553" max="12555" width="10.7109375" customWidth="1"/>
    <col min="12793" max="12799" width="0" hidden="1" customWidth="1"/>
    <col min="12800" max="12800" width="10.7109375" customWidth="1"/>
    <col min="12801" max="12801" width="3.7109375" customWidth="1"/>
    <col min="12802" max="12807" width="10.7109375" customWidth="1"/>
    <col min="12808" max="12808" width="12.85546875" customWidth="1"/>
    <col min="12809" max="12811" width="10.7109375" customWidth="1"/>
    <col min="13049" max="13055" width="0" hidden="1" customWidth="1"/>
    <col min="13056" max="13056" width="10.7109375" customWidth="1"/>
    <col min="13057" max="13057" width="3.7109375" customWidth="1"/>
    <col min="13058" max="13063" width="10.7109375" customWidth="1"/>
    <col min="13064" max="13064" width="12.85546875" customWidth="1"/>
    <col min="13065" max="13067" width="10.7109375" customWidth="1"/>
    <col min="13305" max="13311" width="0" hidden="1" customWidth="1"/>
    <col min="13312" max="13312" width="10.7109375" customWidth="1"/>
    <col min="13313" max="13313" width="3.7109375" customWidth="1"/>
    <col min="13314" max="13319" width="10.7109375" customWidth="1"/>
    <col min="13320" max="13320" width="12.85546875" customWidth="1"/>
    <col min="13321" max="13323" width="10.7109375" customWidth="1"/>
    <col min="13561" max="13567" width="0" hidden="1" customWidth="1"/>
    <col min="13568" max="13568" width="10.7109375" customWidth="1"/>
    <col min="13569" max="13569" width="3.7109375" customWidth="1"/>
    <col min="13570" max="13575" width="10.7109375" customWidth="1"/>
    <col min="13576" max="13576" width="12.85546875" customWidth="1"/>
    <col min="13577" max="13579" width="10.7109375" customWidth="1"/>
    <col min="13817" max="13823" width="0" hidden="1" customWidth="1"/>
    <col min="13824" max="13824" width="10.7109375" customWidth="1"/>
    <col min="13825" max="13825" width="3.7109375" customWidth="1"/>
    <col min="13826" max="13831" width="10.7109375" customWidth="1"/>
    <col min="13832" max="13832" width="12.85546875" customWidth="1"/>
    <col min="13833" max="13835" width="10.7109375" customWidth="1"/>
    <col min="14073" max="14079" width="0" hidden="1" customWidth="1"/>
    <col min="14080" max="14080" width="10.7109375" customWidth="1"/>
    <col min="14081" max="14081" width="3.7109375" customWidth="1"/>
    <col min="14082" max="14087" width="10.7109375" customWidth="1"/>
    <col min="14088" max="14088" width="12.85546875" customWidth="1"/>
    <col min="14089" max="14091" width="10.7109375" customWidth="1"/>
    <col min="14329" max="14335" width="0" hidden="1" customWidth="1"/>
    <col min="14336" max="14336" width="10.7109375" customWidth="1"/>
    <col min="14337" max="14337" width="3.7109375" customWidth="1"/>
    <col min="14338" max="14343" width="10.7109375" customWidth="1"/>
    <col min="14344" max="14344" width="12.85546875" customWidth="1"/>
    <col min="14345" max="14347" width="10.7109375" customWidth="1"/>
    <col min="14585" max="14591" width="0" hidden="1" customWidth="1"/>
    <col min="14592" max="14592" width="10.7109375" customWidth="1"/>
    <col min="14593" max="14593" width="3.7109375" customWidth="1"/>
    <col min="14594" max="14599" width="10.7109375" customWidth="1"/>
    <col min="14600" max="14600" width="12.85546875" customWidth="1"/>
    <col min="14601" max="14603" width="10.7109375" customWidth="1"/>
    <col min="14841" max="14847" width="0" hidden="1" customWidth="1"/>
    <col min="14848" max="14848" width="10.7109375" customWidth="1"/>
    <col min="14849" max="14849" width="3.7109375" customWidth="1"/>
    <col min="14850" max="14855" width="10.7109375" customWidth="1"/>
    <col min="14856" max="14856" width="12.85546875" customWidth="1"/>
    <col min="14857" max="14859" width="10.7109375" customWidth="1"/>
    <col min="15097" max="15103" width="0" hidden="1" customWidth="1"/>
    <col min="15104" max="15104" width="10.7109375" customWidth="1"/>
    <col min="15105" max="15105" width="3.7109375" customWidth="1"/>
    <col min="15106" max="15111" width="10.7109375" customWidth="1"/>
    <col min="15112" max="15112" width="12.85546875" customWidth="1"/>
    <col min="15113" max="15115" width="10.7109375" customWidth="1"/>
    <col min="15353" max="15359" width="0" hidden="1" customWidth="1"/>
    <col min="15360" max="15360" width="10.7109375" customWidth="1"/>
    <col min="15361" max="15361" width="3.7109375" customWidth="1"/>
    <col min="15362" max="15367" width="10.7109375" customWidth="1"/>
    <col min="15368" max="15368" width="12.85546875" customWidth="1"/>
    <col min="15369" max="15371" width="10.7109375" customWidth="1"/>
    <col min="15609" max="15615" width="0" hidden="1" customWidth="1"/>
    <col min="15616" max="15616" width="10.7109375" customWidth="1"/>
    <col min="15617" max="15617" width="3.7109375" customWidth="1"/>
    <col min="15618" max="15623" width="10.7109375" customWidth="1"/>
    <col min="15624" max="15624" width="12.85546875" customWidth="1"/>
    <col min="15625" max="15627" width="10.7109375" customWidth="1"/>
    <col min="15865" max="15871" width="0" hidden="1" customWidth="1"/>
    <col min="15872" max="15872" width="10.7109375" customWidth="1"/>
    <col min="15873" max="15873" width="3.7109375" customWidth="1"/>
    <col min="15874" max="15879" width="10.7109375" customWidth="1"/>
    <col min="15880" max="15880" width="12.85546875" customWidth="1"/>
    <col min="15881" max="15883" width="10.7109375" customWidth="1"/>
    <col min="16121" max="16127" width="0" hidden="1" customWidth="1"/>
    <col min="16128" max="16128" width="10.7109375" customWidth="1"/>
    <col min="16129" max="16129" width="3.7109375" customWidth="1"/>
    <col min="16130" max="16135" width="10.7109375" customWidth="1"/>
    <col min="16136" max="16136" width="12.85546875" customWidth="1"/>
    <col min="16137" max="16139" width="10.7109375" customWidth="1"/>
  </cols>
  <sheetData>
    <row r="1" spans="1:18" ht="15.75" x14ac:dyDescent="0.25">
      <c r="E1" s="60" t="s">
        <v>120</v>
      </c>
      <c r="F1" s="60" t="s">
        <v>121</v>
      </c>
      <c r="G1" s="60" t="s">
        <v>122</v>
      </c>
      <c r="N1" s="61" t="str">
        <f>"Quadro de Composição do BDI"</f>
        <v>Quadro de Composição do BDI</v>
      </c>
      <c r="Q1" s="143" t="s">
        <v>1</v>
      </c>
      <c r="R1" s="143"/>
    </row>
    <row r="2" spans="1:18" x14ac:dyDescent="0.25">
      <c r="A2" s="59" t="s">
        <v>123</v>
      </c>
      <c r="B2" s="62" t="s">
        <v>124</v>
      </c>
      <c r="C2" s="59" t="str">
        <f t="shared" ref="C2:C43" si="0">CONCATENATE(A2,"-",B2)</f>
        <v>Construção e Reforma de Edifícios-AC</v>
      </c>
      <c r="E2" s="63">
        <v>0.03</v>
      </c>
      <c r="F2" s="63">
        <v>0.04</v>
      </c>
      <c r="G2" s="63">
        <v>5.5E-2</v>
      </c>
      <c r="Q2" s="144" t="s">
        <v>2</v>
      </c>
      <c r="R2" s="144"/>
    </row>
    <row r="3" spans="1:18" x14ac:dyDescent="0.25">
      <c r="A3" s="59" t="str">
        <f>A2</f>
        <v>Construção e Reforma de Edifícios</v>
      </c>
      <c r="B3" s="62" t="s">
        <v>125</v>
      </c>
      <c r="C3" s="59" t="str">
        <f t="shared" si="0"/>
        <v>Construção e Reforma de Edifícios-SG</v>
      </c>
      <c r="E3" s="63">
        <v>8.0000000000000002E-3</v>
      </c>
      <c r="F3" s="63">
        <v>8.0000000000000002E-3</v>
      </c>
      <c r="G3" s="63">
        <v>0.01</v>
      </c>
    </row>
    <row r="4" spans="1:18" x14ac:dyDescent="0.25">
      <c r="A4" s="59" t="str">
        <f>A3</f>
        <v>Construção e Reforma de Edifícios</v>
      </c>
      <c r="B4" s="62" t="s">
        <v>126</v>
      </c>
      <c r="C4" s="59" t="str">
        <f t="shared" si="0"/>
        <v>Construção e Reforma de Edifícios-R</v>
      </c>
      <c r="E4" s="63">
        <v>9.7000000000000003E-3</v>
      </c>
      <c r="F4" s="63">
        <v>1.2699999999999999E-2</v>
      </c>
      <c r="G4" s="63">
        <v>1.2699999999999999E-2</v>
      </c>
      <c r="I4" s="135" t="s">
        <v>3</v>
      </c>
      <c r="J4" s="135"/>
      <c r="K4" s="135" t="s">
        <v>4</v>
      </c>
      <c r="L4" s="135"/>
      <c r="M4" s="135" t="s">
        <v>5</v>
      </c>
      <c r="N4" s="135"/>
      <c r="O4" s="135"/>
      <c r="P4" s="135"/>
      <c r="Q4" s="135"/>
      <c r="R4" s="135"/>
    </row>
    <row r="5" spans="1:18" ht="12.75" customHeight="1" x14ac:dyDescent="0.25">
      <c r="A5" s="59" t="str">
        <f>A4</f>
        <v>Construção e Reforma de Edifícios</v>
      </c>
      <c r="B5" s="62" t="s">
        <v>127</v>
      </c>
      <c r="C5" s="59" t="str">
        <f t="shared" si="0"/>
        <v>Construção e Reforma de Edifícios-DF</v>
      </c>
      <c r="E5" s="63">
        <v>5.8999999999999999E-3</v>
      </c>
      <c r="F5" s="63">
        <v>1.23E-2</v>
      </c>
      <c r="G5" s="63">
        <v>1.3899999999999999E-2</v>
      </c>
      <c r="I5" s="136"/>
      <c r="J5" s="136"/>
      <c r="K5" s="136"/>
      <c r="L5" s="136"/>
      <c r="M5" s="136" t="str">
        <f>Import.Proponente</f>
        <v>Prefeitura Municipal de Pelotas</v>
      </c>
      <c r="N5" s="136"/>
      <c r="O5" s="136"/>
      <c r="P5" s="136"/>
      <c r="Q5" s="136"/>
      <c r="R5" s="136"/>
    </row>
    <row r="6" spans="1:18" x14ac:dyDescent="0.25">
      <c r="A6" s="59" t="str">
        <f>A5</f>
        <v>Construção e Reforma de Edifícios</v>
      </c>
      <c r="B6" s="62" t="s">
        <v>57</v>
      </c>
      <c r="C6" s="59" t="str">
        <f t="shared" si="0"/>
        <v>Construção e Reforma de Edifícios-L</v>
      </c>
      <c r="E6" s="63">
        <v>6.1600000000000002E-2</v>
      </c>
      <c r="F6" s="63">
        <v>7.400000000000001E-2</v>
      </c>
      <c r="G6" s="63">
        <v>8.9600000000000013E-2</v>
      </c>
      <c r="I6" s="64"/>
      <c r="J6" s="64"/>
      <c r="K6" s="64"/>
      <c r="L6" s="64"/>
      <c r="M6" s="64"/>
      <c r="N6" s="64"/>
      <c r="O6" s="64"/>
      <c r="P6" s="64"/>
      <c r="Q6" s="64"/>
      <c r="R6" s="64"/>
    </row>
    <row r="7" spans="1:18" ht="25.5" x14ac:dyDescent="0.25">
      <c r="A7" s="59" t="str">
        <f>A6</f>
        <v>Construção e Reforma de Edifícios</v>
      </c>
      <c r="B7" s="65" t="s">
        <v>128</v>
      </c>
      <c r="C7" s="59" t="str">
        <f t="shared" si="0"/>
        <v>Construção e Reforma de Edifícios-BDI PAD</v>
      </c>
      <c r="E7" s="63">
        <v>0.2034</v>
      </c>
      <c r="F7" s="63">
        <v>0.22120000000000001</v>
      </c>
      <c r="G7" s="63">
        <v>0.25</v>
      </c>
      <c r="I7" s="135" t="s">
        <v>129</v>
      </c>
      <c r="J7" s="135"/>
      <c r="K7" s="135"/>
      <c r="L7" s="135"/>
      <c r="M7" s="135"/>
      <c r="N7" s="135"/>
      <c r="O7" s="135"/>
      <c r="P7" s="135"/>
      <c r="Q7" s="135"/>
      <c r="R7" s="135"/>
    </row>
    <row r="8" spans="1:18" x14ac:dyDescent="0.25">
      <c r="A8" s="59" t="s">
        <v>130</v>
      </c>
      <c r="B8" s="62" t="s">
        <v>124</v>
      </c>
      <c r="C8" s="59" t="str">
        <f t="shared" si="0"/>
        <v>Construção de Praças Urbanas, Rodovias, Ferrovias e recapeamento e pavimentação de vias urbanas-AC</v>
      </c>
      <c r="E8" s="63">
        <v>3.7999999999999999E-2</v>
      </c>
      <c r="F8" s="63">
        <v>4.0099999999999997E-2</v>
      </c>
      <c r="G8" s="63">
        <v>4.6699999999999998E-2</v>
      </c>
      <c r="I8" s="145"/>
      <c r="J8" s="145"/>
      <c r="K8" s="145"/>
      <c r="L8" s="145"/>
      <c r="M8" s="145"/>
      <c r="N8" s="145"/>
      <c r="O8" s="145"/>
      <c r="P8" s="145"/>
      <c r="Q8" s="145"/>
      <c r="R8" s="145"/>
    </row>
    <row r="9" spans="1:18" x14ac:dyDescent="0.25">
      <c r="A9" s="59" t="s">
        <v>130</v>
      </c>
      <c r="B9" s="62" t="s">
        <v>125</v>
      </c>
      <c r="C9" s="59" t="str">
        <f t="shared" si="0"/>
        <v>Construção de Praças Urbanas, Rodovias, Ferrovias e recapeamento e pavimentação de vias urbanas-SG</v>
      </c>
      <c r="E9" s="63">
        <v>3.2000000000000002E-3</v>
      </c>
      <c r="F9" s="63">
        <v>4.0000000000000001E-3</v>
      </c>
      <c r="G9" s="63">
        <v>7.4000000000000003E-3</v>
      </c>
      <c r="I9" s="64"/>
      <c r="J9" s="64"/>
      <c r="K9" s="64"/>
      <c r="L9" s="64"/>
      <c r="M9" s="64"/>
      <c r="N9" s="64"/>
      <c r="O9" s="64"/>
      <c r="P9" s="64"/>
      <c r="Q9" s="64"/>
      <c r="R9" s="64"/>
    </row>
    <row r="10" spans="1:18" ht="12.75" customHeight="1" x14ac:dyDescent="0.25">
      <c r="A10" s="59" t="s">
        <v>130</v>
      </c>
      <c r="B10" s="62" t="s">
        <v>126</v>
      </c>
      <c r="C10" s="59" t="str">
        <f t="shared" si="0"/>
        <v>Construção de Praças Urbanas, Rodovias, Ferrovias e recapeamento e pavimentação de vias urbanas-R</v>
      </c>
      <c r="E10" s="63">
        <v>5.0000000000000001E-3</v>
      </c>
      <c r="F10" s="63">
        <v>5.6000000000000008E-3</v>
      </c>
      <c r="G10" s="63">
        <v>9.7000000000000003E-3</v>
      </c>
      <c r="I10" s="146" t="s">
        <v>131</v>
      </c>
      <c r="J10" s="146"/>
      <c r="K10" s="146"/>
      <c r="L10" s="146"/>
      <c r="M10" s="146"/>
      <c r="N10" s="146"/>
      <c r="O10" s="146"/>
      <c r="P10" s="146"/>
      <c r="Q10" s="147"/>
      <c r="R10" s="147"/>
    </row>
    <row r="11" spans="1:18" ht="12.75" customHeight="1" x14ac:dyDescent="0.25">
      <c r="A11" s="59" t="s">
        <v>130</v>
      </c>
      <c r="B11" s="62" t="s">
        <v>127</v>
      </c>
      <c r="C11" s="59" t="str">
        <f t="shared" si="0"/>
        <v>Construção de Praças Urbanas, Rodovias, Ferrovias e recapeamento e pavimentação de vias urbanas-DF</v>
      </c>
      <c r="E11" s="63">
        <v>1.0200000000000001E-2</v>
      </c>
      <c r="F11" s="63">
        <v>1.11E-2</v>
      </c>
      <c r="G11" s="63">
        <v>1.21E-2</v>
      </c>
      <c r="I11" s="148" t="s">
        <v>132</v>
      </c>
      <c r="J11" s="148"/>
      <c r="K11" s="148"/>
      <c r="L11" s="148"/>
      <c r="M11" s="148"/>
      <c r="N11" s="148"/>
      <c r="O11" s="148"/>
      <c r="P11" s="148"/>
      <c r="Q11" s="147"/>
      <c r="R11" s="147"/>
    </row>
    <row r="12" spans="1:18" x14ac:dyDescent="0.25">
      <c r="A12" s="59" t="s">
        <v>130</v>
      </c>
      <c r="B12" s="62" t="s">
        <v>57</v>
      </c>
      <c r="C12" s="59" t="str">
        <f t="shared" si="0"/>
        <v>Construção de Praças Urbanas, Rodovias, Ferrovias e recapeamento e pavimentação de vias urbanas-L</v>
      </c>
      <c r="E12" s="63">
        <v>6.6400000000000001E-2</v>
      </c>
      <c r="F12" s="63">
        <v>7.2999999999999995E-2</v>
      </c>
      <c r="G12" s="63">
        <v>8.6899999999999991E-2</v>
      </c>
      <c r="I12" s="66"/>
      <c r="J12" s="66"/>
      <c r="K12" s="66"/>
      <c r="L12" s="66"/>
      <c r="M12" s="66"/>
      <c r="N12" s="66"/>
      <c r="O12" s="66"/>
      <c r="P12" s="66"/>
      <c r="Q12" s="66"/>
      <c r="R12" s="66"/>
    </row>
    <row r="13" spans="1:18" ht="25.5" x14ac:dyDescent="0.25">
      <c r="A13" s="59" t="s">
        <v>130</v>
      </c>
      <c r="B13" s="65" t="s">
        <v>128</v>
      </c>
      <c r="C13" s="59" t="str">
        <f t="shared" si="0"/>
        <v>Construção de Praças Urbanas, Rodovias, Ferrovias e recapeamento e pavimentação de vias urbanas-BDI PAD</v>
      </c>
      <c r="E13" s="63">
        <v>0.19600000000000001</v>
      </c>
      <c r="F13" s="63">
        <v>0.2097</v>
      </c>
      <c r="G13" s="63">
        <v>0.24230000000000002</v>
      </c>
    </row>
    <row r="14" spans="1:18" ht="15.75" x14ac:dyDescent="0.25">
      <c r="A14" s="59" t="s">
        <v>133</v>
      </c>
      <c r="B14" s="62" t="s">
        <v>124</v>
      </c>
      <c r="C14" s="59" t="str">
        <f t="shared" si="0"/>
        <v>Construção de Redes de Abastecimento de Água, Coleta de Esgoto-AC</v>
      </c>
      <c r="E14" s="63">
        <v>3.4300000000000004E-2</v>
      </c>
      <c r="F14" s="63">
        <v>4.9299999999999997E-2</v>
      </c>
      <c r="G14" s="63">
        <v>6.7099999999999993E-2</v>
      </c>
      <c r="I14" s="150" t="s">
        <v>19</v>
      </c>
      <c r="J14" s="150"/>
      <c r="K14" s="150"/>
      <c r="L14" s="150"/>
      <c r="M14" s="150"/>
      <c r="N14" s="150"/>
      <c r="O14" s="150"/>
      <c r="P14" s="150"/>
      <c r="Q14" s="150"/>
      <c r="R14" s="150"/>
    </row>
    <row r="15" spans="1:18" x14ac:dyDescent="0.25">
      <c r="A15" s="59" t="str">
        <f>A14</f>
        <v>Construção de Redes de Abastecimento de Água, Coleta de Esgoto</v>
      </c>
      <c r="B15" s="62" t="s">
        <v>125</v>
      </c>
      <c r="C15" s="59" t="str">
        <f t="shared" si="0"/>
        <v>Construção de Redes de Abastecimento de Água, Coleta de Esgoto-SG</v>
      </c>
      <c r="E15" s="63">
        <v>2.8000000000000004E-3</v>
      </c>
      <c r="F15" s="63">
        <v>4.8999999999999998E-3</v>
      </c>
      <c r="G15" s="63">
        <v>7.4999999999999997E-3</v>
      </c>
    </row>
    <row r="16" spans="1:18" x14ac:dyDescent="0.25">
      <c r="A16" s="59" t="str">
        <f>A15</f>
        <v>Construção de Redes de Abastecimento de Água, Coleta de Esgoto</v>
      </c>
      <c r="B16" s="62" t="s">
        <v>126</v>
      </c>
      <c r="C16" s="59" t="str">
        <f t="shared" si="0"/>
        <v>Construção de Redes de Abastecimento de Água, Coleta de Esgoto-R</v>
      </c>
      <c r="E16" s="63">
        <v>0.01</v>
      </c>
      <c r="F16" s="63">
        <v>1.3899999999999999E-2</v>
      </c>
      <c r="G16" s="63">
        <v>1.7399999999999999E-2</v>
      </c>
      <c r="I16" s="135" t="s">
        <v>134</v>
      </c>
      <c r="J16" s="135"/>
      <c r="K16" s="135"/>
      <c r="L16" s="135"/>
      <c r="M16" s="135"/>
      <c r="N16" s="135"/>
      <c r="O16" s="135"/>
      <c r="P16" s="135"/>
      <c r="Q16" s="135"/>
      <c r="R16" s="135"/>
    </row>
    <row r="17" spans="1:18" x14ac:dyDescent="0.25">
      <c r="A17" s="59" t="str">
        <f>A16</f>
        <v>Construção de Redes de Abastecimento de Água, Coleta de Esgoto</v>
      </c>
      <c r="B17" s="62" t="s">
        <v>127</v>
      </c>
      <c r="C17" s="59" t="str">
        <f t="shared" si="0"/>
        <v>Construção de Redes de Abastecimento de Água, Coleta de Esgoto-DF</v>
      </c>
      <c r="E17" s="63">
        <v>9.3999999999999986E-3</v>
      </c>
      <c r="F17" s="63">
        <v>9.8999999999999991E-3</v>
      </c>
      <c r="G17" s="63">
        <v>1.1699999999999999E-2</v>
      </c>
      <c r="I17" s="151" t="s">
        <v>130</v>
      </c>
      <c r="J17" s="151"/>
      <c r="K17" s="151"/>
      <c r="L17" s="151"/>
      <c r="M17" s="151"/>
      <c r="N17" s="151"/>
      <c r="O17" s="151"/>
      <c r="P17" s="151"/>
      <c r="Q17" s="151"/>
      <c r="R17" s="151"/>
    </row>
    <row r="18" spans="1:18" x14ac:dyDescent="0.25">
      <c r="A18" s="59" t="str">
        <f>A17</f>
        <v>Construção de Redes de Abastecimento de Água, Coleta de Esgoto</v>
      </c>
      <c r="B18" s="62" t="s">
        <v>57</v>
      </c>
      <c r="C18" s="59" t="str">
        <f t="shared" si="0"/>
        <v>Construção de Redes de Abastecimento de Água, Coleta de Esgoto-L</v>
      </c>
      <c r="E18" s="63">
        <v>6.7400000000000002E-2</v>
      </c>
      <c r="F18" s="63">
        <v>8.0399999999999985E-2</v>
      </c>
      <c r="G18" s="63">
        <v>9.4E-2</v>
      </c>
    </row>
    <row r="19" spans="1:18" ht="12.75" customHeight="1" x14ac:dyDescent="0.25">
      <c r="A19" s="59" t="str">
        <f>A18</f>
        <v>Construção de Redes de Abastecimento de Água, Coleta de Esgoto</v>
      </c>
      <c r="B19" s="65" t="s">
        <v>128</v>
      </c>
      <c r="C19" s="59" t="str">
        <f t="shared" si="0"/>
        <v>Construção de Redes de Abastecimento de Água, Coleta de Esgoto-BDI PAD</v>
      </c>
      <c r="E19" s="63">
        <v>0.20760000000000001</v>
      </c>
      <c r="F19" s="63">
        <v>0.24179999999999999</v>
      </c>
      <c r="G19" s="63">
        <v>0.26440000000000002</v>
      </c>
      <c r="I19" s="152" t="s">
        <v>135</v>
      </c>
      <c r="J19" s="152"/>
      <c r="K19" s="152"/>
      <c r="L19" s="152"/>
      <c r="M19" s="152"/>
      <c r="N19" s="152"/>
      <c r="O19" s="152"/>
      <c r="P19" s="152"/>
      <c r="Q19" s="152" t="s">
        <v>136</v>
      </c>
      <c r="R19" s="153" t="s">
        <v>137</v>
      </c>
    </row>
    <row r="20" spans="1:18" ht="12.75" customHeight="1" x14ac:dyDescent="0.25">
      <c r="A20" s="59" t="s">
        <v>138</v>
      </c>
      <c r="B20" s="62" t="s">
        <v>124</v>
      </c>
      <c r="C20" s="59" t="str">
        <f t="shared" si="0"/>
        <v>Construção e Manutenção de Estações e Redes de Distribuição de Energia Elétrica-AC</v>
      </c>
      <c r="E20" s="63">
        <v>5.2900000000000003E-2</v>
      </c>
      <c r="F20" s="63">
        <v>5.9200000000000003E-2</v>
      </c>
      <c r="G20" s="63">
        <v>7.9299999999999995E-2</v>
      </c>
      <c r="I20" s="152"/>
      <c r="J20" s="152"/>
      <c r="K20" s="152"/>
      <c r="L20" s="152"/>
      <c r="M20" s="152"/>
      <c r="N20" s="152"/>
      <c r="O20" s="152"/>
      <c r="P20" s="152"/>
      <c r="Q20" s="152"/>
      <c r="R20" s="153"/>
    </row>
    <row r="21" spans="1:18" ht="15" customHeight="1" x14ac:dyDescent="0.25">
      <c r="A21" s="59" t="str">
        <f>A20</f>
        <v>Construção e Manutenção de Estações e Redes de Distribuição de Energia Elétrica</v>
      </c>
      <c r="B21" s="62" t="s">
        <v>125</v>
      </c>
      <c r="C21" s="59" t="str">
        <f t="shared" si="0"/>
        <v>Construção e Manutenção de Estações e Redes de Distribuição de Energia Elétrica-SG</v>
      </c>
      <c r="E21" s="63">
        <v>2.5000000000000001E-3</v>
      </c>
      <c r="F21" s="63">
        <v>5.1000000000000004E-3</v>
      </c>
      <c r="G21" s="63">
        <v>5.6000000000000008E-3</v>
      </c>
      <c r="I21" s="149" t="str">
        <f>IF($I$17=$A$142,"Encargos Sociais incidentes sobre a mão de obra","Administração Central")</f>
        <v>Administração Central</v>
      </c>
      <c r="J21" s="149"/>
      <c r="K21" s="149"/>
      <c r="L21" s="149"/>
      <c r="M21" s="149"/>
      <c r="N21" s="149"/>
      <c r="O21" s="149"/>
      <c r="P21" s="149"/>
      <c r="Q21" s="67" t="str">
        <f>IF($I17=$A$142,"K1","AC")</f>
        <v>AC</v>
      </c>
      <c r="R21" s="68"/>
    </row>
    <row r="22" spans="1:18" ht="15" customHeight="1" x14ac:dyDescent="0.25">
      <c r="A22" s="59" t="str">
        <f>A21</f>
        <v>Construção e Manutenção de Estações e Redes de Distribuição de Energia Elétrica</v>
      </c>
      <c r="B22" s="62" t="s">
        <v>126</v>
      </c>
      <c r="C22" s="59" t="str">
        <f t="shared" si="0"/>
        <v>Construção e Manutenção de Estações e Redes de Distribuição de Energia Elétrica-R</v>
      </c>
      <c r="E22" s="63">
        <v>0.01</v>
      </c>
      <c r="F22" s="63">
        <v>1.4800000000000001E-2</v>
      </c>
      <c r="G22" s="63">
        <v>1.9699999999999999E-2</v>
      </c>
      <c r="I22" s="149" t="str">
        <f>IF($I$17=$A$142,"Administração Central da empresa ou consultoria - overhead","Seguro e Garantia")</f>
        <v>Seguro e Garantia</v>
      </c>
      <c r="J22" s="149"/>
      <c r="K22" s="149"/>
      <c r="L22" s="149"/>
      <c r="M22" s="149"/>
      <c r="N22" s="149"/>
      <c r="O22" s="149"/>
      <c r="P22" s="149"/>
      <c r="Q22" s="67" t="str">
        <f>IF($I17=$A$142,"K2","SG")</f>
        <v>SG</v>
      </c>
      <c r="R22" s="68"/>
    </row>
    <row r="23" spans="1:18" ht="15" customHeight="1" x14ac:dyDescent="0.25">
      <c r="A23" s="59" t="str">
        <f>A22</f>
        <v>Construção e Manutenção de Estações e Redes de Distribuição de Energia Elétrica</v>
      </c>
      <c r="B23" s="62" t="s">
        <v>127</v>
      </c>
      <c r="C23" s="59" t="str">
        <f t="shared" si="0"/>
        <v>Construção e Manutenção de Estações e Redes de Distribuição de Energia Elétrica-DF</v>
      </c>
      <c r="E23" s="63">
        <v>1.01E-2</v>
      </c>
      <c r="F23" s="63">
        <v>1.0700000000000001E-2</v>
      </c>
      <c r="G23" s="63">
        <v>1.11E-2</v>
      </c>
      <c r="I23" s="149" t="str">
        <f>IF($I$17=$A$142,"","Risco")</f>
        <v>Risco</v>
      </c>
      <c r="J23" s="149"/>
      <c r="K23" s="149"/>
      <c r="L23" s="149"/>
      <c r="M23" s="149"/>
      <c r="N23" s="149"/>
      <c r="O23" s="149"/>
      <c r="P23" s="149"/>
      <c r="Q23" s="67" t="str">
        <f>IF($I17=$A$142,"","R")</f>
        <v>R</v>
      </c>
      <c r="R23" s="68"/>
    </row>
    <row r="24" spans="1:18" ht="15" customHeight="1" x14ac:dyDescent="0.25">
      <c r="A24" s="59" t="str">
        <f>A23</f>
        <v>Construção e Manutenção de Estações e Redes de Distribuição de Energia Elétrica</v>
      </c>
      <c r="B24" s="62" t="s">
        <v>57</v>
      </c>
      <c r="C24" s="59" t="str">
        <f t="shared" si="0"/>
        <v>Construção e Manutenção de Estações e Redes de Distribuição de Energia Elétrica-L</v>
      </c>
      <c r="E24" s="63">
        <v>0.08</v>
      </c>
      <c r="F24" s="63">
        <v>8.3100000000000007E-2</v>
      </c>
      <c r="G24" s="63">
        <v>9.5100000000000004E-2</v>
      </c>
      <c r="I24" s="149" t="str">
        <f>IF($I$17=$A$142,"","Despesas Financeiras")</f>
        <v>Despesas Financeiras</v>
      </c>
      <c r="J24" s="149"/>
      <c r="K24" s="149"/>
      <c r="L24" s="149"/>
      <c r="M24" s="149"/>
      <c r="N24" s="149"/>
      <c r="O24" s="149"/>
      <c r="P24" s="149"/>
      <c r="Q24" s="67" t="str">
        <f>IF($I17=$A$142,"","DF")</f>
        <v>DF</v>
      </c>
      <c r="R24" s="68"/>
    </row>
    <row r="25" spans="1:18" ht="15" customHeight="1" x14ac:dyDescent="0.25">
      <c r="A25" s="59" t="str">
        <f>A24</f>
        <v>Construção e Manutenção de Estações e Redes de Distribuição de Energia Elétrica</v>
      </c>
      <c r="B25" s="65" t="s">
        <v>128</v>
      </c>
      <c r="C25" s="59" t="str">
        <f t="shared" si="0"/>
        <v>Construção e Manutenção de Estações e Redes de Distribuição de Energia Elétrica-BDI PAD</v>
      </c>
      <c r="E25" s="63">
        <v>0.24</v>
      </c>
      <c r="F25" s="63">
        <v>0.25840000000000002</v>
      </c>
      <c r="G25" s="63">
        <v>0.27860000000000001</v>
      </c>
      <c r="I25" s="149" t="str">
        <f>IF($I$17=$A$142,"Margem bruta da empresa de consultoria","Lucro")</f>
        <v>Lucro</v>
      </c>
      <c r="J25" s="149"/>
      <c r="K25" s="149"/>
      <c r="L25" s="149"/>
      <c r="M25" s="149"/>
      <c r="N25" s="149"/>
      <c r="O25" s="149"/>
      <c r="P25" s="149"/>
      <c r="Q25" s="67" t="str">
        <f>IF($I17=$A$142,"K3","L")</f>
        <v>L</v>
      </c>
      <c r="R25" s="68"/>
    </row>
    <row r="26" spans="1:18" ht="15" customHeight="1" x14ac:dyDescent="0.25">
      <c r="A26" s="59" t="s">
        <v>139</v>
      </c>
      <c r="B26" s="62" t="s">
        <v>124</v>
      </c>
      <c r="C26" s="59" t="str">
        <f t="shared" si="0"/>
        <v>Obras Portuárias, Marítimas e Fluviais-AC</v>
      </c>
      <c r="E26" s="63">
        <v>0.04</v>
      </c>
      <c r="F26" s="63">
        <v>5.5199999999999999E-2</v>
      </c>
      <c r="G26" s="63">
        <v>7.85E-2</v>
      </c>
      <c r="I26" s="149" t="s">
        <v>140</v>
      </c>
      <c r="J26" s="149"/>
      <c r="K26" s="149"/>
      <c r="L26" s="149"/>
      <c r="M26" s="149"/>
      <c r="N26" s="149"/>
      <c r="O26" s="149"/>
      <c r="P26" s="149"/>
      <c r="Q26" s="67" t="s">
        <v>141</v>
      </c>
      <c r="R26" s="68"/>
    </row>
    <row r="27" spans="1:18" ht="15" customHeight="1" x14ac:dyDescent="0.25">
      <c r="A27" s="59" t="str">
        <f>A26</f>
        <v>Obras Portuárias, Marítimas e Fluviais</v>
      </c>
      <c r="B27" s="62" t="s">
        <v>125</v>
      </c>
      <c r="C27" s="59" t="str">
        <f t="shared" si="0"/>
        <v>Obras Portuárias, Marítimas e Fluviais-SG</v>
      </c>
      <c r="E27" s="63">
        <v>8.1000000000000013E-3</v>
      </c>
      <c r="F27" s="63">
        <v>1.2199999999999999E-2</v>
      </c>
      <c r="G27" s="63">
        <v>1.9900000000000001E-2</v>
      </c>
      <c r="I27" s="149" t="s">
        <v>142</v>
      </c>
      <c r="J27" s="149"/>
      <c r="K27" s="149"/>
      <c r="L27" s="149"/>
      <c r="M27" s="149"/>
      <c r="N27" s="149"/>
      <c r="O27" s="149"/>
      <c r="P27" s="149"/>
      <c r="Q27" s="67" t="s">
        <v>143</v>
      </c>
      <c r="R27" s="69"/>
    </row>
    <row r="28" spans="1:18" ht="15" customHeight="1" x14ac:dyDescent="0.25">
      <c r="A28" s="59" t="str">
        <f>A27</f>
        <v>Obras Portuárias, Marítimas e Fluviais</v>
      </c>
      <c r="B28" s="62" t="s">
        <v>126</v>
      </c>
      <c r="C28" s="59" t="str">
        <f t="shared" si="0"/>
        <v>Obras Portuárias, Marítimas e Fluviais-R</v>
      </c>
      <c r="E28" s="63">
        <v>1.46E-2</v>
      </c>
      <c r="F28" s="63">
        <v>2.3199999999999998E-2</v>
      </c>
      <c r="G28" s="63">
        <v>3.1600000000000003E-2</v>
      </c>
      <c r="I28" s="149" t="s">
        <v>144</v>
      </c>
      <c r="J28" s="149"/>
      <c r="K28" s="149"/>
      <c r="L28" s="149"/>
      <c r="M28" s="149"/>
      <c r="N28" s="149"/>
      <c r="O28" s="149"/>
      <c r="P28" s="149"/>
      <c r="Q28" s="67" t="s">
        <v>145</v>
      </c>
      <c r="R28" s="69"/>
    </row>
    <row r="29" spans="1:18" ht="15" customHeight="1" x14ac:dyDescent="0.25">
      <c r="A29" s="59" t="str">
        <f>A28</f>
        <v>Obras Portuárias, Marítimas e Fluviais</v>
      </c>
      <c r="B29" s="62" t="s">
        <v>127</v>
      </c>
      <c r="C29" s="59" t="str">
        <f t="shared" si="0"/>
        <v>Obras Portuárias, Marítimas e Fluviais-DF</v>
      </c>
      <c r="E29" s="63">
        <v>9.3999999999999986E-3</v>
      </c>
      <c r="F29" s="63">
        <v>1.0200000000000001E-2</v>
      </c>
      <c r="G29" s="63">
        <v>1.3300000000000001E-2</v>
      </c>
      <c r="I29" s="149" t="s">
        <v>146</v>
      </c>
      <c r="J29" s="149"/>
      <c r="K29" s="149"/>
      <c r="L29" s="149"/>
      <c r="M29" s="149"/>
      <c r="N29" s="149"/>
      <c r="O29" s="149"/>
      <c r="P29" s="149"/>
      <c r="Q29" s="70" t="s">
        <v>128</v>
      </c>
      <c r="R29" s="69"/>
    </row>
    <row r="30" spans="1:18" ht="15" customHeight="1" x14ac:dyDescent="0.25">
      <c r="A30" s="59" t="str">
        <f>A29</f>
        <v>Obras Portuárias, Marítimas e Fluviais</v>
      </c>
      <c r="B30" s="62" t="s">
        <v>57</v>
      </c>
      <c r="C30" s="59" t="str">
        <f t="shared" si="0"/>
        <v>Obras Portuárias, Marítimas e Fluviais-L</v>
      </c>
      <c r="E30" s="63">
        <v>7.1399999999999991E-2</v>
      </c>
      <c r="F30" s="63">
        <v>8.4000000000000005E-2</v>
      </c>
      <c r="G30" s="63">
        <v>0.1043</v>
      </c>
      <c r="I30" s="154" t="s">
        <v>147</v>
      </c>
      <c r="J30" s="154"/>
      <c r="K30" s="154"/>
      <c r="L30" s="154"/>
      <c r="M30" s="154"/>
      <c r="N30" s="154"/>
      <c r="O30" s="154"/>
      <c r="P30" s="154"/>
      <c r="Q30" s="71" t="s">
        <v>148</v>
      </c>
      <c r="R30" s="72"/>
    </row>
    <row r="31" spans="1:18" ht="25.5" x14ac:dyDescent="0.25">
      <c r="A31" s="59" t="str">
        <f>A30</f>
        <v>Obras Portuárias, Marítimas e Fluviais</v>
      </c>
      <c r="B31" s="65" t="s">
        <v>128</v>
      </c>
      <c r="C31" s="59" t="str">
        <f t="shared" si="0"/>
        <v>Obras Portuárias, Marítimas e Fluviais-BDI PAD</v>
      </c>
      <c r="E31" s="63">
        <v>0.22800000000000001</v>
      </c>
      <c r="F31" s="63">
        <v>0.27479999999999999</v>
      </c>
      <c r="G31" s="63">
        <v>0.3095</v>
      </c>
    </row>
    <row r="32" spans="1:18" x14ac:dyDescent="0.25">
      <c r="A32" s="59" t="e">
        <f>#REF!</f>
        <v>#REF!</v>
      </c>
      <c r="B32" s="62" t="s">
        <v>125</v>
      </c>
      <c r="C32" s="59" t="e">
        <f t="shared" si="0"/>
        <v>#REF!</v>
      </c>
      <c r="E32" s="63">
        <v>3.0000000000000001E-3</v>
      </c>
      <c r="F32" s="63">
        <v>4.7999999999999996E-3</v>
      </c>
      <c r="G32" s="63">
        <v>8.199999999999999E-3</v>
      </c>
    </row>
    <row r="33" spans="1:18" x14ac:dyDescent="0.25">
      <c r="A33" s="59" t="e">
        <f>A32</f>
        <v>#REF!</v>
      </c>
      <c r="B33" s="62" t="s">
        <v>126</v>
      </c>
      <c r="C33" s="59" t="e">
        <f t="shared" si="0"/>
        <v>#REF!</v>
      </c>
      <c r="E33" s="63">
        <v>5.6000000000000008E-3</v>
      </c>
      <c r="F33" s="63">
        <v>8.5000000000000006E-3</v>
      </c>
      <c r="G33" s="63">
        <v>8.8999999999999999E-3</v>
      </c>
      <c r="I33" s="159" t="s">
        <v>150</v>
      </c>
      <c r="J33" s="159"/>
      <c r="K33" s="159"/>
      <c r="L33" s="159"/>
      <c r="M33" s="159"/>
      <c r="N33" s="159"/>
      <c r="O33" s="159"/>
      <c r="P33" s="159"/>
      <c r="Q33" s="159"/>
      <c r="R33" s="159"/>
    </row>
    <row r="34" spans="1:18" ht="15.75" x14ac:dyDescent="0.25">
      <c r="A34" s="59" t="e">
        <f>A33</f>
        <v>#REF!</v>
      </c>
      <c r="B34" s="62" t="s">
        <v>127</v>
      </c>
      <c r="C34" s="59" t="e">
        <f t="shared" si="0"/>
        <v>#REF!</v>
      </c>
      <c r="E34" s="63">
        <v>8.5000000000000006E-3</v>
      </c>
      <c r="F34" s="63">
        <v>8.5000000000000006E-3</v>
      </c>
      <c r="G34" s="63">
        <v>1.11E-2</v>
      </c>
      <c r="I34" s="73"/>
      <c r="J34" s="73"/>
      <c r="K34" s="73"/>
      <c r="L34" s="160" t="s">
        <v>151</v>
      </c>
      <c r="M34" s="161" t="str">
        <f>IF($I17=$A$142,"(1+K1+K2)*(1+K3)","(1+AC + S + R + G)*(1 + DF)*(1+L)")</f>
        <v>(1+AC + S + R + G)*(1 + DF)*(1+L)</v>
      </c>
      <c r="N34" s="161"/>
      <c r="O34" s="161"/>
      <c r="P34" s="162" t="s">
        <v>152</v>
      </c>
      <c r="Q34" s="73"/>
      <c r="R34" s="73"/>
    </row>
    <row r="35" spans="1:18" ht="15.75" x14ac:dyDescent="0.25">
      <c r="A35" s="59" t="e">
        <f>A34</f>
        <v>#REF!</v>
      </c>
      <c r="B35" s="62" t="s">
        <v>57</v>
      </c>
      <c r="C35" s="59" t="e">
        <f t="shared" si="0"/>
        <v>#REF!</v>
      </c>
      <c r="E35" s="63">
        <v>3.5000000000000003E-2</v>
      </c>
      <c r="F35" s="63">
        <v>5.1100000000000007E-2</v>
      </c>
      <c r="G35" s="63">
        <v>6.2199999999999998E-2</v>
      </c>
      <c r="I35" s="73"/>
      <c r="J35" s="73"/>
      <c r="K35" s="73"/>
      <c r="L35" s="160"/>
      <c r="M35" s="163" t="s">
        <v>153</v>
      </c>
      <c r="N35" s="163"/>
      <c r="O35" s="163"/>
      <c r="P35" s="162"/>
      <c r="Q35" s="73"/>
      <c r="R35" s="73"/>
    </row>
    <row r="36" spans="1:18" ht="15" customHeight="1" x14ac:dyDescent="0.25">
      <c r="A36" s="59" t="e">
        <f>A35</f>
        <v>#REF!</v>
      </c>
      <c r="B36" s="65" t="s">
        <v>128</v>
      </c>
      <c r="C36" s="59" t="e">
        <f t="shared" si="0"/>
        <v>#REF!</v>
      </c>
      <c r="E36" s="63">
        <v>0.111</v>
      </c>
      <c r="F36" s="63">
        <v>0.14019999999999999</v>
      </c>
      <c r="G36" s="63">
        <v>0.16800000000000001</v>
      </c>
      <c r="I36" s="74"/>
      <c r="J36" s="74"/>
      <c r="K36" s="74"/>
      <c r="L36" s="74"/>
      <c r="M36" s="74"/>
      <c r="N36" s="74"/>
      <c r="O36" s="74"/>
      <c r="P36" s="74"/>
      <c r="Q36" s="74"/>
      <c r="R36" s="74"/>
    </row>
    <row r="37" spans="1:18" ht="50.1" customHeight="1" x14ac:dyDescent="0.25">
      <c r="A37" s="59" t="s">
        <v>154</v>
      </c>
      <c r="B37" s="65" t="s">
        <v>124</v>
      </c>
      <c r="C37" s="59" t="str">
        <f t="shared" si="0"/>
        <v>Fornecimento de Materiais e Equipamentos (aquisição direta)-AC</v>
      </c>
      <c r="E37" s="63" t="s">
        <v>93</v>
      </c>
      <c r="F37" s="63" t="s">
        <v>93</v>
      </c>
      <c r="G37" s="63" t="s">
        <v>93</v>
      </c>
      <c r="I37" s="164" t="str">
        <f>CONCATENATE("Declaro para os devidos fins que, conforme legislação tributária municipal, a base de cálculo deste tipo de obra corresponde à ",$Q$10*100,"%, com a respectiva alíquota de ",$Q$11*100,"%.")</f>
        <v>Declaro para os devidos fins que, conforme legislação tributária municipal, a base de cálculo deste tipo de obra corresponde à 0%, com a respectiva alíquota de 0%.</v>
      </c>
      <c r="J37" s="164"/>
      <c r="K37" s="164"/>
      <c r="L37" s="164"/>
      <c r="M37" s="164"/>
      <c r="N37" s="164"/>
      <c r="O37" s="164"/>
      <c r="P37" s="164"/>
      <c r="Q37" s="164"/>
      <c r="R37" s="164"/>
    </row>
    <row r="38" spans="1:18" x14ac:dyDescent="0.25">
      <c r="A38" s="59" t="s">
        <v>155</v>
      </c>
      <c r="B38" s="62" t="s">
        <v>156</v>
      </c>
      <c r="C38" s="59" t="str">
        <f t="shared" si="0"/>
        <v>Estudos e Projetos, Planos e Gerenciamento e outros correlatos-K1</v>
      </c>
      <c r="E38" s="63" t="s">
        <v>93</v>
      </c>
      <c r="F38" s="63" t="s">
        <v>93</v>
      </c>
      <c r="G38" s="63" t="s">
        <v>93</v>
      </c>
    </row>
    <row r="39" spans="1:18" x14ac:dyDescent="0.25">
      <c r="A39" s="59" t="str">
        <f>A38</f>
        <v>Estudos e Projetos, Planos e Gerenciamento e outros correlatos</v>
      </c>
      <c r="B39" s="62" t="s">
        <v>157</v>
      </c>
      <c r="C39" s="59" t="str">
        <f t="shared" si="0"/>
        <v>Estudos e Projetos, Planos e Gerenciamento e outros correlatos-K2</v>
      </c>
      <c r="E39" s="63" t="s">
        <v>93</v>
      </c>
      <c r="F39" s="63">
        <v>0.2</v>
      </c>
      <c r="G39" s="63" t="s">
        <v>93</v>
      </c>
      <c r="I39" s="155"/>
      <c r="J39" s="155"/>
      <c r="K39" s="155"/>
      <c r="L39" s="155"/>
      <c r="O39" s="156"/>
      <c r="P39" s="156"/>
      <c r="Q39" s="156"/>
      <c r="R39" s="156"/>
    </row>
    <row r="40" spans="1:18" x14ac:dyDescent="0.25">
      <c r="A40" s="59" t="str">
        <f>A39</f>
        <v>Estudos e Projetos, Planos e Gerenciamento e outros correlatos</v>
      </c>
      <c r="B40" s="62"/>
      <c r="C40" s="59" t="str">
        <f t="shared" si="0"/>
        <v>Estudos e Projetos, Planos e Gerenciamento e outros correlatos-</v>
      </c>
      <c r="E40" s="63" t="s">
        <v>93</v>
      </c>
      <c r="F40" s="63" t="s">
        <v>93</v>
      </c>
      <c r="G40" s="63" t="s">
        <v>93</v>
      </c>
      <c r="I40" s="157" t="s">
        <v>36</v>
      </c>
      <c r="J40" s="157"/>
      <c r="K40" s="157"/>
      <c r="L40" s="157"/>
      <c r="N40" s="75"/>
      <c r="O40" s="76" t="s">
        <v>40</v>
      </c>
      <c r="P40" s="77"/>
      <c r="Q40" s="77"/>
      <c r="R40" s="77"/>
    </row>
    <row r="41" spans="1:18" ht="30" customHeight="1" x14ac:dyDescent="0.25">
      <c r="A41" s="59" t="str">
        <f>A40</f>
        <v>Estudos e Projetos, Planos e Gerenciamento e outros correlatos</v>
      </c>
      <c r="B41" s="62"/>
      <c r="C41" s="59" t="str">
        <f t="shared" si="0"/>
        <v>Estudos e Projetos, Planos e Gerenciamento e outros correlatos-</v>
      </c>
      <c r="E41" s="63" t="s">
        <v>93</v>
      </c>
      <c r="F41" s="63" t="s">
        <v>93</v>
      </c>
      <c r="G41" s="63" t="s">
        <v>93</v>
      </c>
    </row>
    <row r="42" spans="1:18" x14ac:dyDescent="0.25">
      <c r="A42" s="59" t="str">
        <f>A41</f>
        <v>Estudos e Projetos, Planos e Gerenciamento e outros correlatos</v>
      </c>
      <c r="B42" s="62" t="s">
        <v>158</v>
      </c>
      <c r="C42" s="59" t="str">
        <f t="shared" si="0"/>
        <v>Estudos e Projetos, Planos e Gerenciamento e outros correlatos-K3</v>
      </c>
      <c r="E42" s="63" t="s">
        <v>93</v>
      </c>
      <c r="F42" s="63">
        <v>0.12</v>
      </c>
      <c r="G42" s="63" t="s">
        <v>93</v>
      </c>
      <c r="I42" s="158"/>
      <c r="J42" s="158"/>
      <c r="K42" s="158"/>
      <c r="L42" s="158"/>
      <c r="M42" s="78"/>
    </row>
    <row r="43" spans="1:18" ht="12.75" customHeight="1" x14ac:dyDescent="0.25">
      <c r="A43" s="59" t="str">
        <f>A42</f>
        <v>Estudos e Projetos, Planos e Gerenciamento e outros correlatos</v>
      </c>
      <c r="B43" s="65" t="s">
        <v>128</v>
      </c>
      <c r="C43" s="59" t="str">
        <f t="shared" si="0"/>
        <v>Estudos e Projetos, Planos e Gerenciamento e outros correlatos-BDI PAD</v>
      </c>
      <c r="E43" s="63" t="s">
        <v>93</v>
      </c>
      <c r="F43" s="63" t="s">
        <v>93</v>
      </c>
      <c r="G43" s="63" t="s">
        <v>93</v>
      </c>
      <c r="I43" s="165" t="s">
        <v>37</v>
      </c>
      <c r="J43" s="165"/>
      <c r="K43" s="165"/>
      <c r="L43" s="165"/>
    </row>
    <row r="44" spans="1:18" x14ac:dyDescent="0.25">
      <c r="B44" s="65"/>
      <c r="E44" s="63"/>
      <c r="F44" s="63"/>
      <c r="G44" s="63"/>
      <c r="I44" s="39" t="s">
        <v>38</v>
      </c>
      <c r="J44" s="40"/>
      <c r="K44" s="41"/>
      <c r="L44" s="41"/>
      <c r="M44" s="78"/>
    </row>
    <row r="45" spans="1:18" x14ac:dyDescent="0.25">
      <c r="A45"/>
      <c r="B45"/>
      <c r="C45"/>
      <c r="D45"/>
      <c r="E45"/>
      <c r="F45"/>
      <c r="G45"/>
      <c r="I45" s="39" t="s">
        <v>39</v>
      </c>
      <c r="J45" s="40"/>
      <c r="K45" s="41"/>
      <c r="L45" s="41"/>
      <c r="M45" s="78"/>
    </row>
    <row r="46" spans="1:18" x14ac:dyDescent="0.25">
      <c r="A46"/>
      <c r="B46"/>
      <c r="C46"/>
      <c r="D46"/>
      <c r="E46"/>
      <c r="F46"/>
      <c r="G46"/>
      <c r="I46" s="39" t="s">
        <v>41</v>
      </c>
      <c r="J46" s="40"/>
      <c r="K46" s="41"/>
      <c r="L46" s="41"/>
      <c r="M46" s="78"/>
    </row>
    <row r="47" spans="1:18" x14ac:dyDescent="0.25">
      <c r="A47"/>
      <c r="B47"/>
      <c r="C47"/>
      <c r="D47"/>
      <c r="E47"/>
      <c r="F47"/>
      <c r="G47"/>
      <c r="I47" s="39"/>
      <c r="J47" s="40"/>
      <c r="K47" s="41"/>
      <c r="L47" s="41"/>
      <c r="M47" s="78"/>
    </row>
    <row r="48" spans="1:18" x14ac:dyDescent="0.25">
      <c r="A48"/>
      <c r="B48"/>
      <c r="C48"/>
      <c r="D48"/>
      <c r="E48"/>
      <c r="F48"/>
      <c r="G48"/>
      <c r="I48" s="39"/>
      <c r="J48" s="40"/>
      <c r="K48" s="41"/>
      <c r="L48" s="41"/>
      <c r="M48" s="78"/>
    </row>
    <row r="49" spans="1:18" x14ac:dyDescent="0.25">
      <c r="A49"/>
      <c r="B49"/>
      <c r="C49"/>
      <c r="D49"/>
      <c r="E49"/>
      <c r="F49"/>
      <c r="G49"/>
      <c r="I49" s="39"/>
      <c r="J49" s="40"/>
      <c r="K49" s="41"/>
      <c r="L49" s="41"/>
      <c r="M49" s="78"/>
    </row>
    <row r="50" spans="1:18" x14ac:dyDescent="0.25">
      <c r="A50"/>
      <c r="B50"/>
      <c r="C50"/>
      <c r="D50"/>
      <c r="E50"/>
      <c r="F50"/>
      <c r="G50"/>
      <c r="I50" s="39"/>
      <c r="J50" s="40"/>
      <c r="K50" s="41"/>
      <c r="L50" s="41"/>
      <c r="M50" s="78"/>
    </row>
    <row r="51" spans="1:18" x14ac:dyDescent="0.25">
      <c r="A51"/>
      <c r="B51"/>
      <c r="C51"/>
      <c r="D51"/>
      <c r="E51"/>
      <c r="F51"/>
      <c r="G51"/>
      <c r="I51" s="39"/>
      <c r="J51" s="40"/>
      <c r="K51" s="41"/>
      <c r="L51" s="41"/>
      <c r="M51" s="78"/>
    </row>
    <row r="52" spans="1:18" x14ac:dyDescent="0.25">
      <c r="A52"/>
      <c r="B52"/>
      <c r="C52"/>
      <c r="D52"/>
      <c r="E52"/>
      <c r="F52"/>
      <c r="G52"/>
      <c r="I52" s="39"/>
      <c r="J52" s="40"/>
      <c r="K52" s="41"/>
      <c r="L52" s="41"/>
      <c r="M52" s="78"/>
    </row>
    <row r="53" spans="1:18" x14ac:dyDescent="0.25">
      <c r="A53"/>
      <c r="B53"/>
      <c r="C53"/>
      <c r="D53"/>
      <c r="E53"/>
      <c r="F53"/>
      <c r="G53"/>
      <c r="I53" s="39"/>
      <c r="J53" s="40"/>
      <c r="K53" s="41"/>
      <c r="L53" s="41"/>
      <c r="M53" s="78"/>
    </row>
    <row r="54" spans="1:18" x14ac:dyDescent="0.25">
      <c r="A54"/>
      <c r="B54"/>
      <c r="C54"/>
      <c r="D54"/>
      <c r="E54"/>
      <c r="F54"/>
      <c r="G54"/>
      <c r="I54" s="39"/>
      <c r="J54" s="40"/>
      <c r="K54" s="41"/>
      <c r="L54" s="41"/>
      <c r="M54" s="78"/>
    </row>
    <row r="55" spans="1:18" x14ac:dyDescent="0.25">
      <c r="A55"/>
      <c r="B55"/>
      <c r="C55"/>
      <c r="D55"/>
      <c r="E55"/>
      <c r="F55"/>
      <c r="G55"/>
      <c r="I55" s="39"/>
      <c r="J55" s="40"/>
      <c r="K55" s="41"/>
      <c r="L55" s="41"/>
      <c r="M55" s="78"/>
    </row>
    <row r="56" spans="1:18" x14ac:dyDescent="0.25">
      <c r="A56"/>
      <c r="B56"/>
      <c r="C56"/>
      <c r="D56"/>
      <c r="E56"/>
      <c r="F56"/>
      <c r="G56"/>
      <c r="I56" s="39"/>
      <c r="J56" s="79"/>
      <c r="K56" s="41"/>
      <c r="L56" s="41"/>
      <c r="M56" s="78"/>
    </row>
    <row r="57" spans="1:18" ht="15.75" x14ac:dyDescent="0.25">
      <c r="A57"/>
      <c r="B57"/>
      <c r="C57"/>
      <c r="D57"/>
      <c r="E57"/>
      <c r="F57"/>
      <c r="G57"/>
      <c r="I57" s="150" t="s">
        <v>26</v>
      </c>
      <c r="J57" s="150"/>
      <c r="K57" s="150"/>
      <c r="L57" s="150"/>
      <c r="M57" s="150"/>
      <c r="N57" s="150"/>
      <c r="O57" s="150"/>
      <c r="P57" s="150"/>
      <c r="Q57" s="150"/>
      <c r="R57" s="150"/>
    </row>
    <row r="58" spans="1:18" x14ac:dyDescent="0.25">
      <c r="A58"/>
      <c r="B58"/>
      <c r="C58"/>
      <c r="D58"/>
      <c r="E58"/>
      <c r="F58"/>
      <c r="G58"/>
    </row>
    <row r="59" spans="1:18" x14ac:dyDescent="0.25">
      <c r="A59"/>
      <c r="B59"/>
      <c r="C59"/>
      <c r="D59"/>
      <c r="E59"/>
      <c r="F59"/>
      <c r="G59"/>
      <c r="I59" s="135" t="s">
        <v>134</v>
      </c>
      <c r="J59" s="135"/>
      <c r="K59" s="135"/>
      <c r="L59" s="135"/>
      <c r="M59" s="135"/>
      <c r="N59" s="135"/>
      <c r="O59" s="135"/>
      <c r="P59" s="135"/>
      <c r="Q59" s="135"/>
      <c r="R59" s="135"/>
    </row>
    <row r="60" spans="1:18" x14ac:dyDescent="0.25">
      <c r="A60"/>
      <c r="B60"/>
      <c r="C60"/>
      <c r="D60"/>
      <c r="E60"/>
      <c r="F60"/>
      <c r="G60"/>
      <c r="I60" s="151" t="s">
        <v>149</v>
      </c>
      <c r="J60" s="151"/>
      <c r="K60" s="151"/>
      <c r="L60" s="151"/>
      <c r="M60" s="151"/>
      <c r="N60" s="151"/>
      <c r="O60" s="151"/>
      <c r="P60" s="151"/>
      <c r="Q60" s="151"/>
      <c r="R60" s="151"/>
    </row>
    <row r="61" spans="1:18" x14ac:dyDescent="0.25">
      <c r="A61"/>
      <c r="B61"/>
      <c r="C61"/>
      <c r="D61"/>
      <c r="E61"/>
      <c r="F61"/>
      <c r="G61"/>
    </row>
    <row r="62" spans="1:18" ht="12.75" customHeight="1" x14ac:dyDescent="0.25">
      <c r="A62"/>
      <c r="B62"/>
      <c r="C62"/>
      <c r="D62"/>
      <c r="E62"/>
      <c r="F62"/>
      <c r="G62"/>
      <c r="I62" s="152" t="s">
        <v>135</v>
      </c>
      <c r="J62" s="152"/>
      <c r="K62" s="152"/>
      <c r="L62" s="152"/>
      <c r="M62" s="152"/>
      <c r="N62" s="152"/>
      <c r="O62" s="152"/>
      <c r="P62" s="152"/>
      <c r="Q62" s="152" t="s">
        <v>136</v>
      </c>
      <c r="R62" s="153" t="s">
        <v>137</v>
      </c>
    </row>
    <row r="63" spans="1:18" ht="12.75" customHeight="1" x14ac:dyDescent="0.25">
      <c r="A63"/>
      <c r="B63"/>
      <c r="C63"/>
      <c r="D63"/>
      <c r="E63"/>
      <c r="F63"/>
      <c r="G63"/>
      <c r="I63" s="152"/>
      <c r="J63" s="152"/>
      <c r="K63" s="152"/>
      <c r="L63" s="152"/>
      <c r="M63" s="152"/>
      <c r="N63" s="152"/>
      <c r="O63" s="152"/>
      <c r="P63" s="152"/>
      <c r="Q63" s="152"/>
      <c r="R63" s="153"/>
    </row>
    <row r="64" spans="1:18" ht="15" customHeight="1" x14ac:dyDescent="0.25">
      <c r="A64"/>
      <c r="B64"/>
      <c r="C64"/>
      <c r="D64"/>
      <c r="E64"/>
      <c r="F64"/>
      <c r="G64"/>
      <c r="I64" s="149" t="str">
        <f>IF($I$17=$A$142,"Encargos Sociais incidentes sobre a mão de obra","Administração Central")</f>
        <v>Administração Central</v>
      </c>
      <c r="J64" s="149"/>
      <c r="K64" s="149"/>
      <c r="L64" s="149"/>
      <c r="M64" s="149"/>
      <c r="N64" s="149"/>
      <c r="O64" s="149"/>
      <c r="P64" s="149"/>
      <c r="Q64" s="67" t="str">
        <f>IF($I60=$A$142,"K1","AC")</f>
        <v>AC</v>
      </c>
      <c r="R64" s="68"/>
    </row>
    <row r="65" spans="1:18" ht="15" customHeight="1" x14ac:dyDescent="0.25">
      <c r="A65"/>
      <c r="B65"/>
      <c r="C65"/>
      <c r="D65"/>
      <c r="E65"/>
      <c r="F65"/>
      <c r="G65"/>
      <c r="I65" s="149" t="str">
        <f>IF($I$17=$A$142,"Administração Central da empresa ou consultoria - overhead","Seguro e Garantia")</f>
        <v>Seguro e Garantia</v>
      </c>
      <c r="J65" s="149"/>
      <c r="K65" s="149"/>
      <c r="L65" s="149"/>
      <c r="M65" s="149"/>
      <c r="N65" s="149"/>
      <c r="O65" s="149"/>
      <c r="P65" s="149"/>
      <c r="Q65" s="67" t="str">
        <f>IF($I60=$A$142,"K2","SG")</f>
        <v>SG</v>
      </c>
      <c r="R65" s="68"/>
    </row>
    <row r="66" spans="1:18" ht="15" customHeight="1" x14ac:dyDescent="0.25">
      <c r="A66"/>
      <c r="B66"/>
      <c r="C66"/>
      <c r="D66"/>
      <c r="E66"/>
      <c r="F66"/>
      <c r="G66"/>
      <c r="I66" s="149" t="str">
        <f>IF($I$17=$A$142,"","Risco")</f>
        <v>Risco</v>
      </c>
      <c r="J66" s="149"/>
      <c r="K66" s="149"/>
      <c r="L66" s="149"/>
      <c r="M66" s="149"/>
      <c r="N66" s="149"/>
      <c r="O66" s="149"/>
      <c r="P66" s="149"/>
      <c r="Q66" s="67" t="str">
        <f>IF($I60=$A$142,"","R")</f>
        <v>R</v>
      </c>
      <c r="R66" s="68"/>
    </row>
    <row r="67" spans="1:18" ht="15" customHeight="1" x14ac:dyDescent="0.25">
      <c r="A67"/>
      <c r="B67"/>
      <c r="C67"/>
      <c r="D67"/>
      <c r="E67"/>
      <c r="F67"/>
      <c r="G67"/>
      <c r="I67" s="149" t="str">
        <f>IF($I$17=$A$142,"","Despesas Financeiras")</f>
        <v>Despesas Financeiras</v>
      </c>
      <c r="J67" s="149"/>
      <c r="K67" s="149"/>
      <c r="L67" s="149"/>
      <c r="M67" s="149"/>
      <c r="N67" s="149"/>
      <c r="O67" s="149"/>
      <c r="P67" s="149"/>
      <c r="Q67" s="67" t="str">
        <f>IF($I60=$A$142,"","DF")</f>
        <v>DF</v>
      </c>
      <c r="R67" s="68"/>
    </row>
    <row r="68" spans="1:18" ht="15" customHeight="1" x14ac:dyDescent="0.25">
      <c r="A68"/>
      <c r="B68"/>
      <c r="C68"/>
      <c r="D68"/>
      <c r="E68"/>
      <c r="F68"/>
      <c r="G68"/>
      <c r="I68" s="149" t="str">
        <f>IF($I$17=$A$142,"Margem bruta da empresa de consultoria","Lucro")</f>
        <v>Lucro</v>
      </c>
      <c r="J68" s="149"/>
      <c r="K68" s="149"/>
      <c r="L68" s="149"/>
      <c r="M68" s="149"/>
      <c r="N68" s="149"/>
      <c r="O68" s="149"/>
      <c r="P68" s="149"/>
      <c r="Q68" s="67" t="str">
        <f>IF($I60=$A$142,"K3","L")</f>
        <v>L</v>
      </c>
      <c r="R68" s="68"/>
    </row>
    <row r="69" spans="1:18" ht="15" customHeight="1" x14ac:dyDescent="0.25">
      <c r="A69"/>
      <c r="B69"/>
      <c r="C69"/>
      <c r="D69"/>
      <c r="E69"/>
      <c r="F69"/>
      <c r="G69"/>
      <c r="I69" s="149" t="s">
        <v>140</v>
      </c>
      <c r="J69" s="149"/>
      <c r="K69" s="149"/>
      <c r="L69" s="149"/>
      <c r="M69" s="149"/>
      <c r="N69" s="149"/>
      <c r="O69" s="149"/>
      <c r="P69" s="149"/>
      <c r="Q69" s="67" t="s">
        <v>141</v>
      </c>
      <c r="R69" s="68"/>
    </row>
    <row r="70" spans="1:18" ht="15" customHeight="1" x14ac:dyDescent="0.25">
      <c r="A70"/>
      <c r="B70"/>
      <c r="C70"/>
      <c r="D70"/>
      <c r="E70"/>
      <c r="F70"/>
      <c r="G70"/>
      <c r="I70" s="149" t="s">
        <v>142</v>
      </c>
      <c r="J70" s="149"/>
      <c r="K70" s="149"/>
      <c r="L70" s="149"/>
      <c r="M70" s="149"/>
      <c r="N70" s="149"/>
      <c r="O70" s="149"/>
      <c r="P70" s="149"/>
      <c r="Q70" s="67" t="s">
        <v>143</v>
      </c>
      <c r="R70" s="69"/>
    </row>
    <row r="71" spans="1:18" ht="15" customHeight="1" x14ac:dyDescent="0.25">
      <c r="A71"/>
      <c r="B71"/>
      <c r="C71"/>
      <c r="D71"/>
      <c r="E71"/>
      <c r="F71"/>
      <c r="G71"/>
      <c r="I71" s="149" t="s">
        <v>144</v>
      </c>
      <c r="J71" s="149"/>
      <c r="K71" s="149"/>
      <c r="L71" s="149"/>
      <c r="M71" s="149"/>
      <c r="N71" s="149"/>
      <c r="O71" s="149"/>
      <c r="P71" s="149"/>
      <c r="Q71" s="67" t="s">
        <v>145</v>
      </c>
      <c r="R71" s="69"/>
    </row>
    <row r="72" spans="1:18" ht="15" customHeight="1" x14ac:dyDescent="0.25">
      <c r="A72"/>
      <c r="B72"/>
      <c r="C72"/>
      <c r="D72"/>
      <c r="E72"/>
      <c r="F72"/>
      <c r="G72"/>
      <c r="I72" s="149" t="s">
        <v>146</v>
      </c>
      <c r="J72" s="149"/>
      <c r="K72" s="149"/>
      <c r="L72" s="149"/>
      <c r="M72" s="149"/>
      <c r="N72" s="149"/>
      <c r="O72" s="149"/>
      <c r="P72" s="149"/>
      <c r="Q72" s="70" t="s">
        <v>128</v>
      </c>
      <c r="R72" s="69"/>
    </row>
    <row r="73" spans="1:18" ht="15" customHeight="1" x14ac:dyDescent="0.25">
      <c r="A73"/>
      <c r="B73"/>
      <c r="C73"/>
      <c r="D73"/>
      <c r="E73"/>
      <c r="F73"/>
      <c r="G73"/>
      <c r="I73" s="154" t="s">
        <v>147</v>
      </c>
      <c r="J73" s="154"/>
      <c r="K73" s="154"/>
      <c r="L73" s="154"/>
      <c r="M73" s="154"/>
      <c r="N73" s="154"/>
      <c r="O73" s="154"/>
      <c r="P73" s="154"/>
      <c r="Q73" s="71" t="s">
        <v>148</v>
      </c>
      <c r="R73" s="72"/>
    </row>
    <row r="74" spans="1:18" ht="25.5" customHeight="1" x14ac:dyDescent="0.25">
      <c r="A74"/>
      <c r="B74"/>
      <c r="C74"/>
      <c r="D74"/>
      <c r="E74"/>
      <c r="F74"/>
      <c r="G74"/>
    </row>
    <row r="75" spans="1:18" x14ac:dyDescent="0.25">
      <c r="A75"/>
      <c r="B75"/>
      <c r="C75"/>
      <c r="D75"/>
      <c r="E75"/>
      <c r="F75"/>
      <c r="G75"/>
    </row>
    <row r="76" spans="1:18" x14ac:dyDescent="0.25">
      <c r="A76"/>
      <c r="B76"/>
      <c r="C76"/>
      <c r="D76"/>
      <c r="E76"/>
      <c r="F76"/>
      <c r="G76"/>
      <c r="I76" s="159" t="s">
        <v>150</v>
      </c>
      <c r="J76" s="159"/>
      <c r="K76" s="159"/>
      <c r="L76" s="159"/>
      <c r="M76" s="159"/>
      <c r="N76" s="159"/>
      <c r="O76" s="159"/>
      <c r="P76" s="159"/>
      <c r="Q76" s="159"/>
      <c r="R76" s="159"/>
    </row>
    <row r="77" spans="1:18" ht="15.75" x14ac:dyDescent="0.25">
      <c r="A77"/>
      <c r="B77"/>
      <c r="C77"/>
      <c r="D77"/>
      <c r="E77"/>
      <c r="F77"/>
      <c r="G77"/>
      <c r="I77" s="73"/>
      <c r="J77" s="73"/>
      <c r="K77" s="73"/>
      <c r="L77" s="160" t="s">
        <v>151</v>
      </c>
      <c r="M77" s="161" t="str">
        <f>IF($I60=$A$142,"(1+K1+K2)*(1+K3)","(1+AC + S + R + G)*(1 + DF)*(1+L)")</f>
        <v>(1+AC + S + R + G)*(1 + DF)*(1+L)</v>
      </c>
      <c r="N77" s="161"/>
      <c r="O77" s="161"/>
      <c r="P77" s="162" t="s">
        <v>152</v>
      </c>
      <c r="Q77" s="73"/>
      <c r="R77" s="73"/>
    </row>
    <row r="78" spans="1:18" ht="15.75" x14ac:dyDescent="0.25">
      <c r="A78"/>
      <c r="B78"/>
      <c r="C78"/>
      <c r="D78"/>
      <c r="E78"/>
      <c r="F78"/>
      <c r="G78"/>
      <c r="I78" s="73"/>
      <c r="J78" s="73"/>
      <c r="K78" s="73"/>
      <c r="L78" s="160"/>
      <c r="M78" s="163" t="s">
        <v>153</v>
      </c>
      <c r="N78" s="163"/>
      <c r="O78" s="163"/>
      <c r="P78" s="162"/>
      <c r="Q78" s="73"/>
      <c r="R78" s="73"/>
    </row>
    <row r="79" spans="1:18" ht="15" customHeight="1" x14ac:dyDescent="0.25">
      <c r="A79"/>
      <c r="B79"/>
      <c r="C79"/>
      <c r="D79"/>
      <c r="E79"/>
      <c r="F79"/>
      <c r="G79"/>
      <c r="I79" s="73"/>
      <c r="J79" s="73"/>
      <c r="K79" s="73"/>
      <c r="L79" s="80"/>
      <c r="M79" s="81"/>
      <c r="N79" s="81"/>
      <c r="O79" s="81"/>
      <c r="P79" s="82"/>
      <c r="Q79" s="73"/>
      <c r="R79" s="73"/>
    </row>
    <row r="80" spans="1:18" ht="57" customHeight="1" x14ac:dyDescent="0.25">
      <c r="A80"/>
      <c r="B80"/>
      <c r="C80"/>
      <c r="D80"/>
      <c r="E80"/>
      <c r="F80"/>
      <c r="G80"/>
      <c r="I80" s="164" t="str">
        <f>CONCATENATE("Declaro para os devidos fins que, conforme legislação tributária municipal, a base de cálculo deste tipo de obra corresponde à ",$Q$10*100,"%, com a respectiva alíquota de ",$Q$11*100,"%.")</f>
        <v>Declaro para os devidos fins que, conforme legislação tributária municipal, a base de cálculo deste tipo de obra corresponde à 0%, com a respectiva alíquota de 0%.</v>
      </c>
      <c r="J80" s="164"/>
      <c r="K80" s="164"/>
      <c r="L80" s="164"/>
      <c r="M80" s="164"/>
      <c r="N80" s="164"/>
      <c r="O80" s="164"/>
      <c r="P80" s="164"/>
      <c r="Q80" s="164"/>
      <c r="R80" s="164"/>
    </row>
    <row r="81" spans="1:18" x14ac:dyDescent="0.25">
      <c r="A81"/>
      <c r="B81"/>
      <c r="C81"/>
      <c r="D81"/>
      <c r="E81"/>
      <c r="F81"/>
      <c r="G81"/>
    </row>
    <row r="82" spans="1:18" x14ac:dyDescent="0.25">
      <c r="A82"/>
      <c r="B82"/>
      <c r="C82"/>
      <c r="D82"/>
      <c r="E82"/>
      <c r="F82"/>
      <c r="G82"/>
      <c r="I82" s="155"/>
      <c r="J82" s="155"/>
      <c r="K82" s="155"/>
      <c r="L82" s="155"/>
      <c r="O82" s="156"/>
      <c r="P82" s="156"/>
      <c r="Q82" s="156"/>
      <c r="R82" s="156"/>
    </row>
    <row r="83" spans="1:18" x14ac:dyDescent="0.25">
      <c r="A83"/>
      <c r="B83"/>
      <c r="C83"/>
      <c r="D83"/>
      <c r="E83"/>
      <c r="F83"/>
      <c r="G83"/>
      <c r="I83" s="157" t="s">
        <v>36</v>
      </c>
      <c r="J83" s="157"/>
      <c r="K83" s="157"/>
      <c r="L83" s="157"/>
      <c r="N83" s="75"/>
      <c r="O83" s="76" t="s">
        <v>40</v>
      </c>
      <c r="P83" s="77"/>
      <c r="Q83" s="77"/>
      <c r="R83" s="77"/>
    </row>
    <row r="84" spans="1:18" ht="30" customHeight="1" x14ac:dyDescent="0.25">
      <c r="A84"/>
      <c r="B84"/>
      <c r="C84"/>
      <c r="D84"/>
      <c r="E84"/>
      <c r="F84"/>
      <c r="G84"/>
    </row>
    <row r="85" spans="1:18" x14ac:dyDescent="0.25">
      <c r="A85"/>
      <c r="B85"/>
      <c r="C85"/>
      <c r="D85"/>
      <c r="E85"/>
      <c r="F85"/>
      <c r="G85"/>
      <c r="I85" s="158"/>
      <c r="J85" s="158"/>
      <c r="K85" s="158"/>
      <c r="L85" s="158"/>
      <c r="M85" s="78"/>
    </row>
    <row r="86" spans="1:18" x14ac:dyDescent="0.25">
      <c r="A86"/>
      <c r="B86"/>
      <c r="C86"/>
      <c r="D86"/>
      <c r="E86"/>
      <c r="F86"/>
      <c r="G86"/>
      <c r="I86" s="165" t="s">
        <v>37</v>
      </c>
      <c r="J86" s="165"/>
      <c r="K86" s="165"/>
      <c r="L86" s="165"/>
    </row>
    <row r="87" spans="1:18" x14ac:dyDescent="0.25">
      <c r="A87"/>
      <c r="B87"/>
      <c r="C87"/>
      <c r="D87"/>
      <c r="E87"/>
      <c r="F87"/>
      <c r="G87"/>
      <c r="I87" s="39" t="s">
        <v>38</v>
      </c>
      <c r="J87" s="40"/>
      <c r="K87" s="41"/>
      <c r="L87" s="41"/>
      <c r="M87" s="78"/>
    </row>
    <row r="88" spans="1:18" x14ac:dyDescent="0.25">
      <c r="A88"/>
      <c r="B88"/>
      <c r="C88"/>
      <c r="D88"/>
      <c r="E88"/>
      <c r="F88"/>
      <c r="G88"/>
      <c r="I88" s="39" t="s">
        <v>39</v>
      </c>
      <c r="J88" s="40"/>
      <c r="K88" s="41"/>
      <c r="L88" s="41"/>
      <c r="M88" s="78"/>
    </row>
    <row r="89" spans="1:18" x14ac:dyDescent="0.25">
      <c r="A89"/>
      <c r="B89"/>
      <c r="C89"/>
      <c r="D89"/>
      <c r="E89"/>
      <c r="F89"/>
      <c r="G89"/>
      <c r="I89" s="39" t="s">
        <v>41</v>
      </c>
      <c r="J89" s="40"/>
      <c r="K89" s="41"/>
      <c r="L89" s="41"/>
      <c r="M89" s="78"/>
    </row>
    <row r="90" spans="1:18" x14ac:dyDescent="0.25">
      <c r="A90"/>
      <c r="B90"/>
      <c r="C90"/>
      <c r="D90"/>
      <c r="E90"/>
      <c r="F90"/>
      <c r="G90"/>
      <c r="I90" s="39"/>
      <c r="J90" s="79"/>
      <c r="K90" s="41"/>
      <c r="L90" s="41"/>
      <c r="M90" s="78"/>
    </row>
    <row r="91" spans="1:18" ht="15.75" x14ac:dyDescent="0.25">
      <c r="A91"/>
      <c r="B91"/>
      <c r="C91"/>
      <c r="D91"/>
      <c r="E91"/>
      <c r="F91"/>
      <c r="G91"/>
      <c r="I91" s="175" t="s">
        <v>45</v>
      </c>
      <c r="J91" s="176"/>
      <c r="K91" s="176"/>
      <c r="L91" s="176"/>
      <c r="M91" s="176"/>
      <c r="N91" s="176"/>
      <c r="O91" s="176"/>
      <c r="P91" s="176"/>
      <c r="Q91" s="176"/>
      <c r="R91" s="177"/>
    </row>
    <row r="92" spans="1:18" x14ac:dyDescent="0.25">
      <c r="A92"/>
      <c r="B92"/>
      <c r="C92"/>
      <c r="D92"/>
      <c r="E92"/>
      <c r="F92"/>
      <c r="G92"/>
    </row>
    <row r="93" spans="1:18" x14ac:dyDescent="0.25">
      <c r="A93"/>
      <c r="B93"/>
      <c r="C93"/>
      <c r="D93"/>
      <c r="E93"/>
      <c r="F93"/>
      <c r="G93"/>
      <c r="I93" s="141" t="s">
        <v>134</v>
      </c>
      <c r="J93" s="191"/>
      <c r="K93" s="191"/>
      <c r="L93" s="191"/>
      <c r="M93" s="191"/>
      <c r="N93" s="191"/>
      <c r="O93" s="191"/>
      <c r="P93" s="191"/>
      <c r="Q93" s="191"/>
      <c r="R93" s="192"/>
    </row>
    <row r="94" spans="1:18" x14ac:dyDescent="0.25">
      <c r="A94"/>
      <c r="B94"/>
      <c r="C94"/>
      <c r="D94"/>
      <c r="E94"/>
      <c r="F94"/>
      <c r="G94"/>
      <c r="I94" s="188" t="s">
        <v>159</v>
      </c>
      <c r="J94" s="189"/>
      <c r="K94" s="189"/>
      <c r="L94" s="189"/>
      <c r="M94" s="189"/>
      <c r="N94" s="189"/>
      <c r="O94" s="189"/>
      <c r="P94" s="189"/>
      <c r="Q94" s="189"/>
      <c r="R94" s="190"/>
    </row>
    <row r="95" spans="1:18" x14ac:dyDescent="0.25">
      <c r="A95"/>
      <c r="B95"/>
      <c r="C95"/>
      <c r="D95"/>
      <c r="E95"/>
      <c r="F95"/>
      <c r="G95"/>
    </row>
    <row r="96" spans="1:18" ht="12.75" customHeight="1" x14ac:dyDescent="0.25">
      <c r="A96"/>
      <c r="B96"/>
      <c r="C96"/>
      <c r="D96"/>
      <c r="E96"/>
      <c r="F96"/>
      <c r="G96"/>
      <c r="I96" s="182" t="s">
        <v>135</v>
      </c>
      <c r="J96" s="183"/>
      <c r="K96" s="183"/>
      <c r="L96" s="183"/>
      <c r="M96" s="183"/>
      <c r="N96" s="183"/>
      <c r="O96" s="183"/>
      <c r="P96" s="184"/>
      <c r="Q96" s="180" t="s">
        <v>136</v>
      </c>
      <c r="R96" s="178" t="s">
        <v>137</v>
      </c>
    </row>
    <row r="97" spans="1:18" ht="12.75" customHeight="1" x14ac:dyDescent="0.25">
      <c r="A97"/>
      <c r="B97"/>
      <c r="C97"/>
      <c r="D97"/>
      <c r="E97"/>
      <c r="F97"/>
      <c r="G97"/>
      <c r="I97" s="185"/>
      <c r="J97" s="186"/>
      <c r="K97" s="186"/>
      <c r="L97" s="186"/>
      <c r="M97" s="186"/>
      <c r="N97" s="186"/>
      <c r="O97" s="186"/>
      <c r="P97" s="187"/>
      <c r="Q97" s="181"/>
      <c r="R97" s="179"/>
    </row>
    <row r="98" spans="1:18" ht="15" customHeight="1" x14ac:dyDescent="0.25">
      <c r="A98"/>
      <c r="B98"/>
      <c r="C98"/>
      <c r="D98"/>
      <c r="E98"/>
      <c r="F98"/>
      <c r="G98"/>
      <c r="I98" s="166" t="str">
        <f>IF($I$17=$A$142,"Encargos Sociais incidentes sobre a mão de obra","Administração Central")</f>
        <v>Administração Central</v>
      </c>
      <c r="J98" s="167"/>
      <c r="K98" s="167"/>
      <c r="L98" s="167"/>
      <c r="M98" s="167"/>
      <c r="N98" s="167"/>
      <c r="O98" s="167"/>
      <c r="P98" s="168"/>
      <c r="Q98" s="67" t="str">
        <f>IF($I94=$A$142,"K1","AC")</f>
        <v>AC</v>
      </c>
      <c r="R98" s="68"/>
    </row>
    <row r="99" spans="1:18" ht="15" customHeight="1" x14ac:dyDescent="0.25">
      <c r="A99"/>
      <c r="B99"/>
      <c r="C99"/>
      <c r="D99"/>
      <c r="E99"/>
      <c r="F99"/>
      <c r="G99"/>
      <c r="I99" s="166" t="str">
        <f>IF($I$17=$A$142,"Administração Central da empresa ou consultoria - overhead","Seguro e Garantia")</f>
        <v>Seguro e Garantia</v>
      </c>
      <c r="J99" s="167"/>
      <c r="K99" s="167"/>
      <c r="L99" s="167"/>
      <c r="M99" s="167"/>
      <c r="N99" s="167"/>
      <c r="O99" s="167"/>
      <c r="P99" s="168"/>
      <c r="Q99" s="67" t="str">
        <f>IF($I94=$A$142,"K2","SG")</f>
        <v>SG</v>
      </c>
      <c r="R99" s="68"/>
    </row>
    <row r="100" spans="1:18" ht="15" customHeight="1" x14ac:dyDescent="0.25">
      <c r="A100"/>
      <c r="B100"/>
      <c r="C100"/>
      <c r="D100"/>
      <c r="E100"/>
      <c r="F100"/>
      <c r="G100"/>
      <c r="I100" s="166" t="str">
        <f>IF($I$17=$A$142,"","Risco")</f>
        <v>Risco</v>
      </c>
      <c r="J100" s="167"/>
      <c r="K100" s="167"/>
      <c r="L100" s="167"/>
      <c r="M100" s="167"/>
      <c r="N100" s="167"/>
      <c r="O100" s="167"/>
      <c r="P100" s="168"/>
      <c r="Q100" s="67" t="str">
        <f>IF($I94=$A$142,"","R")</f>
        <v>R</v>
      </c>
      <c r="R100" s="68"/>
    </row>
    <row r="101" spans="1:18" ht="15" customHeight="1" x14ac:dyDescent="0.25">
      <c r="A101"/>
      <c r="B101"/>
      <c r="C101"/>
      <c r="D101"/>
      <c r="E101"/>
      <c r="F101"/>
      <c r="G101"/>
      <c r="I101" s="166" t="str">
        <f>IF($I$17=$A$142,"","Despesas Financeiras")</f>
        <v>Despesas Financeiras</v>
      </c>
      <c r="J101" s="167"/>
      <c r="K101" s="167"/>
      <c r="L101" s="167"/>
      <c r="M101" s="167"/>
      <c r="N101" s="167"/>
      <c r="O101" s="167"/>
      <c r="P101" s="168"/>
      <c r="Q101" s="67" t="str">
        <f>IF($I94=$A$142,"","DF")</f>
        <v>DF</v>
      </c>
      <c r="R101" s="68"/>
    </row>
    <row r="102" spans="1:18" ht="15" customHeight="1" x14ac:dyDescent="0.25">
      <c r="A102"/>
      <c r="B102"/>
      <c r="C102"/>
      <c r="D102"/>
      <c r="E102"/>
      <c r="F102"/>
      <c r="G102"/>
      <c r="I102" s="166" t="str">
        <f>IF($I$17=$A$142,"Margem bruta da empresa de consultoria","Lucro")</f>
        <v>Lucro</v>
      </c>
      <c r="J102" s="167"/>
      <c r="K102" s="167"/>
      <c r="L102" s="167"/>
      <c r="M102" s="167"/>
      <c r="N102" s="167"/>
      <c r="O102" s="167"/>
      <c r="P102" s="168"/>
      <c r="Q102" s="67" t="str">
        <f>IF($I94=$A$142,"K3","L")</f>
        <v>L</v>
      </c>
      <c r="R102" s="68"/>
    </row>
    <row r="103" spans="1:18" ht="15" customHeight="1" x14ac:dyDescent="0.25">
      <c r="A103"/>
      <c r="B103"/>
      <c r="C103"/>
      <c r="D103"/>
      <c r="E103"/>
      <c r="F103"/>
      <c r="G103"/>
      <c r="I103" s="166" t="s">
        <v>140</v>
      </c>
      <c r="J103" s="167"/>
      <c r="K103" s="167"/>
      <c r="L103" s="167"/>
      <c r="M103" s="167"/>
      <c r="N103" s="167"/>
      <c r="O103" s="167"/>
      <c r="P103" s="168"/>
      <c r="Q103" s="67" t="s">
        <v>141</v>
      </c>
      <c r="R103" s="68"/>
    </row>
    <row r="104" spans="1:18" ht="15" customHeight="1" x14ac:dyDescent="0.25">
      <c r="A104"/>
      <c r="B104"/>
      <c r="C104"/>
      <c r="D104"/>
      <c r="E104"/>
      <c r="F104"/>
      <c r="G104"/>
      <c r="I104" s="166" t="s">
        <v>142</v>
      </c>
      <c r="J104" s="167"/>
      <c r="K104" s="167"/>
      <c r="L104" s="167"/>
      <c r="M104" s="167"/>
      <c r="N104" s="167"/>
      <c r="O104" s="167"/>
      <c r="P104" s="168"/>
      <c r="Q104" s="67" t="s">
        <v>143</v>
      </c>
      <c r="R104" s="69">
        <f ca="1">IF(AND($I94&lt;&gt;$A$141,COUNTA(OFFSET(R97,1,0,6))&gt;0),$Q$11*$Q$10,0)</f>
        <v>0</v>
      </c>
    </row>
    <row r="105" spans="1:18" ht="15" customHeight="1" x14ac:dyDescent="0.25">
      <c r="A105"/>
      <c r="B105"/>
      <c r="C105"/>
      <c r="D105"/>
      <c r="E105"/>
      <c r="F105"/>
      <c r="G105"/>
      <c r="I105" s="166" t="s">
        <v>144</v>
      </c>
      <c r="J105" s="167"/>
      <c r="K105" s="167"/>
      <c r="L105" s="167"/>
      <c r="M105" s="167"/>
      <c r="N105" s="167"/>
      <c r="O105" s="167"/>
      <c r="P105" s="168"/>
      <c r="Q105" s="67" t="s">
        <v>145</v>
      </c>
      <c r="R105" s="69">
        <f ca="1">IF(BDI.Opcao&lt;&gt;"Desonerado",0,IF(AND($I94&lt;&gt;$A$141,COUNTA(OFFSET(R97,1,0,6))&gt;0),4.5%,0%))</f>
        <v>0</v>
      </c>
    </row>
    <row r="106" spans="1:18" ht="15" customHeight="1" x14ac:dyDescent="0.25">
      <c r="A106"/>
      <c r="B106"/>
      <c r="C106"/>
      <c r="D106"/>
      <c r="E106"/>
      <c r="F106"/>
      <c r="G106"/>
      <c r="I106" s="166" t="s">
        <v>146</v>
      </c>
      <c r="J106" s="167"/>
      <c r="K106" s="167"/>
      <c r="L106" s="167"/>
      <c r="M106" s="167"/>
      <c r="N106" s="167"/>
      <c r="O106" s="167"/>
      <c r="P106" s="168"/>
      <c r="Q106" s="70" t="s">
        <v>128</v>
      </c>
      <c r="R106" s="69">
        <f ca="1">IF($I94=$A$141,0,ROUND((((1+R98+R99+R100)*(1+R101)*(1+R102)/(1-(R103+R104)))-1),4))</f>
        <v>0</v>
      </c>
    </row>
    <row r="107" spans="1:18" ht="15" customHeight="1" x14ac:dyDescent="0.25">
      <c r="A107"/>
      <c r="B107"/>
      <c r="C107"/>
      <c r="D107"/>
      <c r="E107"/>
      <c r="F107"/>
      <c r="G107"/>
      <c r="I107" s="172" t="s">
        <v>147</v>
      </c>
      <c r="J107" s="173"/>
      <c r="K107" s="173"/>
      <c r="L107" s="173"/>
      <c r="M107" s="173"/>
      <c r="N107" s="173"/>
      <c r="O107" s="173"/>
      <c r="P107" s="174"/>
      <c r="Q107" s="71" t="s">
        <v>148</v>
      </c>
      <c r="R107" s="72">
        <f ca="1">IF($I94=$A$141,0,ROUND((((1+R98+R99+R100)*(1+R101)*(1+R102)/(1-(R103+R104+R105)))-1),4))</f>
        <v>0</v>
      </c>
    </row>
    <row r="108" spans="1:18" ht="25.5" customHeight="1" x14ac:dyDescent="0.25">
      <c r="A108"/>
      <c r="B108"/>
      <c r="C108"/>
      <c r="D108"/>
      <c r="E108"/>
      <c r="F108"/>
      <c r="G108"/>
    </row>
    <row r="109" spans="1:18" x14ac:dyDescent="0.25">
      <c r="A109"/>
      <c r="B109"/>
      <c r="C109"/>
      <c r="D109"/>
      <c r="E109"/>
      <c r="F109"/>
      <c r="G109"/>
    </row>
    <row r="110" spans="1:18" x14ac:dyDescent="0.25">
      <c r="A110"/>
      <c r="B110"/>
      <c r="C110"/>
      <c r="D110"/>
      <c r="E110"/>
      <c r="F110"/>
      <c r="G110"/>
      <c r="I110" s="159" t="s">
        <v>150</v>
      </c>
      <c r="J110" s="159"/>
      <c r="K110" s="159"/>
      <c r="L110" s="159"/>
      <c r="M110" s="159"/>
      <c r="N110" s="159"/>
      <c r="O110" s="159"/>
      <c r="P110" s="159"/>
      <c r="Q110" s="159"/>
      <c r="R110" s="159"/>
    </row>
    <row r="111" spans="1:18" ht="15.75" x14ac:dyDescent="0.25">
      <c r="A111"/>
      <c r="B111"/>
      <c r="C111"/>
      <c r="D111"/>
      <c r="E111"/>
      <c r="F111"/>
      <c r="G111"/>
      <c r="I111" s="73"/>
      <c r="J111" s="73"/>
      <c r="K111" s="73"/>
      <c r="L111" s="160" t="s">
        <v>151</v>
      </c>
      <c r="M111" s="161" t="str">
        <f>IF($I94=$A$142,"(1+K1+K2)*(1+K3)","(1+AC + S + R + G)*(1 + DF)*(1+L)")</f>
        <v>(1+AC + S + R + G)*(1 + DF)*(1+L)</v>
      </c>
      <c r="N111" s="161"/>
      <c r="O111" s="161"/>
      <c r="P111" s="162" t="s">
        <v>152</v>
      </c>
      <c r="Q111" s="73"/>
      <c r="R111" s="73"/>
    </row>
    <row r="112" spans="1:18" ht="15.75" x14ac:dyDescent="0.25">
      <c r="A112"/>
      <c r="B112"/>
      <c r="C112"/>
      <c r="D112"/>
      <c r="E112"/>
      <c r="F112"/>
      <c r="G112"/>
      <c r="I112" s="73"/>
      <c r="J112" s="73"/>
      <c r="K112" s="73"/>
      <c r="L112" s="160"/>
      <c r="M112" s="163" t="s">
        <v>153</v>
      </c>
      <c r="N112" s="163"/>
      <c r="O112" s="163"/>
      <c r="P112" s="162"/>
      <c r="Q112" s="73"/>
      <c r="R112" s="73"/>
    </row>
    <row r="113" spans="1:18" ht="15" customHeight="1" x14ac:dyDescent="0.25">
      <c r="A113"/>
      <c r="B113"/>
      <c r="C113"/>
      <c r="D113"/>
      <c r="E113"/>
      <c r="F113"/>
      <c r="G113"/>
      <c r="I113" s="73"/>
      <c r="J113" s="73"/>
      <c r="K113" s="73"/>
      <c r="L113" s="80"/>
      <c r="M113" s="81"/>
      <c r="N113" s="81"/>
      <c r="O113" s="81"/>
      <c r="P113" s="82"/>
      <c r="Q113" s="73"/>
      <c r="R113" s="73"/>
    </row>
    <row r="114" spans="1:18" ht="50.1" customHeight="1" x14ac:dyDescent="0.25">
      <c r="A114"/>
      <c r="B114"/>
      <c r="C114"/>
      <c r="D114"/>
      <c r="E114"/>
      <c r="F114"/>
      <c r="G114"/>
      <c r="I114" s="169" t="str">
        <f>CONCATENATE("Declaro para os devidos fins que, conforme legislação tributária municipal, a base de cálculo deste tipo de obra corresponde à ",$Q$10*100,"%, com a respectiva alíquota de ",$Q$11*100,"%.")</f>
        <v>Declaro para os devidos fins que, conforme legislação tributária municipal, a base de cálculo deste tipo de obra corresponde à 0%, com a respectiva alíquota de 0%.</v>
      </c>
      <c r="J114" s="170"/>
      <c r="K114" s="170"/>
      <c r="L114" s="170"/>
      <c r="M114" s="170"/>
      <c r="N114" s="170"/>
      <c r="O114" s="170"/>
      <c r="P114" s="170"/>
      <c r="Q114" s="170"/>
      <c r="R114" s="171"/>
    </row>
    <row r="115" spans="1:18" x14ac:dyDescent="0.25">
      <c r="A115"/>
      <c r="B115"/>
      <c r="C115"/>
      <c r="D115"/>
      <c r="E115"/>
      <c r="F115"/>
      <c r="G115"/>
    </row>
    <row r="116" spans="1:18" ht="50.1" customHeight="1" x14ac:dyDescent="0.25">
      <c r="A116"/>
      <c r="B116"/>
      <c r="C116"/>
      <c r="D116"/>
      <c r="E116"/>
      <c r="F116"/>
      <c r="G116"/>
      <c r="I116" s="169" t="e">
        <f ca="1">CONCATENATE("Declaro para os devidos fins que o regime de Contribuição Previdenciária sobre a Receita Bruta adotado para elaboração do orçamento foi ",IF(DESONERACAO="Sim","COM","SEM")," Desoneração, e que esta é a alternativa mais adequada para a Administração Pública.")</f>
        <v>#VALUE!</v>
      </c>
      <c r="J116" s="170"/>
      <c r="K116" s="170"/>
      <c r="L116" s="170"/>
      <c r="M116" s="170"/>
      <c r="N116" s="170"/>
      <c r="O116" s="170"/>
      <c r="P116" s="170"/>
      <c r="Q116" s="170"/>
      <c r="R116" s="171"/>
    </row>
    <row r="117" spans="1:18" x14ac:dyDescent="0.25">
      <c r="A117"/>
      <c r="B117"/>
      <c r="C117"/>
      <c r="D117"/>
      <c r="E117"/>
      <c r="F117"/>
      <c r="G117"/>
    </row>
    <row r="118" spans="1:18" x14ac:dyDescent="0.25">
      <c r="A118"/>
      <c r="B118"/>
      <c r="C118"/>
      <c r="D118"/>
      <c r="E118"/>
      <c r="F118"/>
      <c r="G118"/>
      <c r="I118" s="59" t="s">
        <v>35</v>
      </c>
    </row>
    <row r="119" spans="1:18" ht="110.1" customHeight="1" x14ac:dyDescent="0.25">
      <c r="A119"/>
      <c r="B119"/>
      <c r="C119"/>
      <c r="D119"/>
      <c r="E119"/>
      <c r="F119"/>
      <c r="G119"/>
      <c r="I119" s="193"/>
      <c r="J119" s="194"/>
      <c r="K119" s="194"/>
      <c r="L119" s="194"/>
      <c r="M119" s="194"/>
      <c r="N119" s="194"/>
      <c r="O119" s="194"/>
      <c r="P119" s="194"/>
      <c r="Q119" s="194"/>
      <c r="R119" s="195"/>
    </row>
    <row r="120" spans="1:18" x14ac:dyDescent="0.25">
      <c r="A120"/>
      <c r="B120"/>
      <c r="C120"/>
      <c r="D120"/>
      <c r="E120"/>
      <c r="F120"/>
      <c r="G120"/>
    </row>
    <row r="121" spans="1:18" x14ac:dyDescent="0.25">
      <c r="A121"/>
      <c r="B121"/>
      <c r="C121"/>
      <c r="D121"/>
      <c r="E121"/>
      <c r="F121"/>
      <c r="G121"/>
      <c r="I121" s="155" t="str">
        <f>Import.Município</f>
        <v>Pelotas/RS</v>
      </c>
      <c r="J121" s="155"/>
      <c r="K121" s="155"/>
      <c r="L121" s="155"/>
      <c r="O121" s="156">
        <f>[2]DADOS!$F$25</f>
        <v>45461</v>
      </c>
      <c r="P121" s="156"/>
      <c r="Q121" s="156"/>
      <c r="R121" s="156"/>
    </row>
    <row r="122" spans="1:18" x14ac:dyDescent="0.25">
      <c r="A122"/>
      <c r="B122"/>
      <c r="C122"/>
      <c r="D122"/>
      <c r="E122"/>
      <c r="F122"/>
      <c r="G122"/>
      <c r="I122" s="196" t="s">
        <v>36</v>
      </c>
      <c r="J122" s="196"/>
      <c r="K122" s="196"/>
      <c r="L122" s="196"/>
      <c r="N122" s="75"/>
      <c r="O122" s="76" t="s">
        <v>40</v>
      </c>
      <c r="P122" s="77"/>
      <c r="Q122" s="77"/>
      <c r="R122" s="77"/>
    </row>
    <row r="123" spans="1:18" ht="30" customHeight="1" x14ac:dyDescent="0.25">
      <c r="A123"/>
      <c r="B123"/>
      <c r="C123"/>
      <c r="D123"/>
      <c r="E123"/>
      <c r="F123"/>
      <c r="G123"/>
    </row>
    <row r="124" spans="1:18" x14ac:dyDescent="0.25">
      <c r="A124"/>
      <c r="B124"/>
      <c r="C124"/>
      <c r="D124"/>
      <c r="E124"/>
      <c r="F124"/>
      <c r="G124"/>
      <c r="I124" s="197"/>
      <c r="J124" s="197"/>
      <c r="K124" s="197"/>
      <c r="L124" s="197"/>
      <c r="M124" s="78"/>
    </row>
    <row r="125" spans="1:18" x14ac:dyDescent="0.25">
      <c r="A125"/>
      <c r="B125"/>
      <c r="C125"/>
      <c r="D125"/>
      <c r="E125"/>
      <c r="F125"/>
      <c r="G125"/>
      <c r="I125" s="165" t="s">
        <v>37</v>
      </c>
      <c r="J125" s="165"/>
      <c r="K125" s="165"/>
      <c r="L125" s="165"/>
    </row>
    <row r="126" spans="1:18" x14ac:dyDescent="0.25">
      <c r="A126"/>
      <c r="B126"/>
      <c r="C126"/>
      <c r="D126"/>
      <c r="E126"/>
      <c r="F126"/>
      <c r="G126"/>
      <c r="I126" s="39" t="s">
        <v>38</v>
      </c>
      <c r="J126" s="40" t="str">
        <f t="array" ref="J126:J128">Import.RespOrçamento</f>
        <v>ANDRÉ SILVEIRA MASSOT</v>
      </c>
      <c r="K126" s="41"/>
      <c r="L126" s="41"/>
      <c r="M126" s="78"/>
    </row>
    <row r="127" spans="1:18" x14ac:dyDescent="0.25">
      <c r="A127"/>
      <c r="B127"/>
      <c r="C127"/>
      <c r="D127"/>
      <c r="E127"/>
      <c r="F127"/>
      <c r="G127"/>
      <c r="I127" s="39" t="s">
        <v>39</v>
      </c>
      <c r="J127" s="40" t="str">
        <v>RS244264</v>
      </c>
      <c r="K127" s="41"/>
      <c r="L127" s="41"/>
      <c r="M127" s="78"/>
    </row>
    <row r="128" spans="1:18" x14ac:dyDescent="0.25">
      <c r="A128"/>
      <c r="B128"/>
      <c r="C128"/>
      <c r="D128"/>
      <c r="E128"/>
      <c r="F128"/>
      <c r="G128"/>
      <c r="I128" s="39" t="s">
        <v>41</v>
      </c>
      <c r="J128" s="40" t="str">
        <v>13201618</v>
      </c>
      <c r="K128" s="41"/>
      <c r="L128" s="41"/>
      <c r="M128" s="78"/>
    </row>
    <row r="129" spans="1:7" x14ac:dyDescent="0.25">
      <c r="A129"/>
      <c r="B129"/>
      <c r="C129"/>
      <c r="D129"/>
      <c r="E129"/>
      <c r="F129"/>
      <c r="G129"/>
    </row>
    <row r="130" spans="1:7" x14ac:dyDescent="0.25">
      <c r="A130"/>
      <c r="B130"/>
      <c r="C130"/>
      <c r="D130"/>
      <c r="E130"/>
      <c r="F130"/>
      <c r="G130"/>
    </row>
    <row r="131" spans="1:7" x14ac:dyDescent="0.25">
      <c r="A131"/>
      <c r="B131"/>
      <c r="C131"/>
      <c r="D131"/>
      <c r="E131"/>
      <c r="F131"/>
      <c r="G131"/>
    </row>
    <row r="132" spans="1:7" x14ac:dyDescent="0.25">
      <c r="A132"/>
      <c r="B132"/>
      <c r="C132"/>
      <c r="D132"/>
      <c r="E132"/>
      <c r="F132"/>
      <c r="G132"/>
    </row>
    <row r="133" spans="1:7" x14ac:dyDescent="0.25">
      <c r="A133"/>
      <c r="B133"/>
      <c r="C133"/>
      <c r="D133"/>
      <c r="E133"/>
      <c r="F133"/>
      <c r="G133"/>
    </row>
    <row r="134" spans="1:7" x14ac:dyDescent="0.25">
      <c r="A134" s="59" t="s">
        <v>159</v>
      </c>
    </row>
    <row r="135" spans="1:7" x14ac:dyDescent="0.25">
      <c r="A135" s="59" t="s">
        <v>123</v>
      </c>
    </row>
    <row r="136" spans="1:7" x14ac:dyDescent="0.25">
      <c r="A136" s="59" t="s">
        <v>130</v>
      </c>
    </row>
    <row r="137" spans="1:7" x14ac:dyDescent="0.25">
      <c r="A137" s="59" t="s">
        <v>133</v>
      </c>
    </row>
    <row r="138" spans="1:7" x14ac:dyDescent="0.25">
      <c r="A138" s="59" t="s">
        <v>138</v>
      </c>
    </row>
    <row r="139" spans="1:7" x14ac:dyDescent="0.25">
      <c r="A139" s="59" t="s">
        <v>139</v>
      </c>
    </row>
    <row r="140" spans="1:7" x14ac:dyDescent="0.25">
      <c r="A140" s="59" t="s">
        <v>149</v>
      </c>
    </row>
    <row r="141" spans="1:7" x14ac:dyDescent="0.25">
      <c r="A141" s="59" t="s">
        <v>154</v>
      </c>
    </row>
    <row r="142" spans="1:7" x14ac:dyDescent="0.25">
      <c r="A142" s="59" t="s">
        <v>155</v>
      </c>
    </row>
  </sheetData>
  <mergeCells count="97">
    <mergeCell ref="I125:L125"/>
    <mergeCell ref="R96:R97"/>
    <mergeCell ref="Q96:Q97"/>
    <mergeCell ref="I96:P97"/>
    <mergeCell ref="I94:R94"/>
    <mergeCell ref="I116:R116"/>
    <mergeCell ref="I119:R119"/>
    <mergeCell ref="I121:L121"/>
    <mergeCell ref="O121:R121"/>
    <mergeCell ref="I122:L122"/>
    <mergeCell ref="I124:L124"/>
    <mergeCell ref="I110:R110"/>
    <mergeCell ref="L111:L112"/>
    <mergeCell ref="M111:O111"/>
    <mergeCell ref="P111:P112"/>
    <mergeCell ref="M112:O112"/>
    <mergeCell ref="I114:R114"/>
    <mergeCell ref="I105:P105"/>
    <mergeCell ref="I106:P106"/>
    <mergeCell ref="I107:P107"/>
    <mergeCell ref="I102:P102"/>
    <mergeCell ref="I103:P103"/>
    <mergeCell ref="I104:P104"/>
    <mergeCell ref="I99:P99"/>
    <mergeCell ref="I100:P100"/>
    <mergeCell ref="I101:P101"/>
    <mergeCell ref="I98:P98"/>
    <mergeCell ref="I86:L86"/>
    <mergeCell ref="I82:L82"/>
    <mergeCell ref="O82:R82"/>
    <mergeCell ref="I83:L83"/>
    <mergeCell ref="I85:L85"/>
    <mergeCell ref="I91:R91"/>
    <mergeCell ref="I93:R93"/>
    <mergeCell ref="I80:R80"/>
    <mergeCell ref="I71:P71"/>
    <mergeCell ref="I72:P72"/>
    <mergeCell ref="I73:P73"/>
    <mergeCell ref="I68:P68"/>
    <mergeCell ref="I69:P69"/>
    <mergeCell ref="I70:P70"/>
    <mergeCell ref="I76:R76"/>
    <mergeCell ref="L77:L78"/>
    <mergeCell ref="M77:O77"/>
    <mergeCell ref="P77:P78"/>
    <mergeCell ref="M78:O78"/>
    <mergeCell ref="I65:P65"/>
    <mergeCell ref="I66:P66"/>
    <mergeCell ref="I67:P67"/>
    <mergeCell ref="I64:P64"/>
    <mergeCell ref="I43:L43"/>
    <mergeCell ref="I57:R57"/>
    <mergeCell ref="I59:R59"/>
    <mergeCell ref="I60:R60"/>
    <mergeCell ref="I62:P63"/>
    <mergeCell ref="Q62:Q63"/>
    <mergeCell ref="R62:R63"/>
    <mergeCell ref="I39:L39"/>
    <mergeCell ref="O39:R39"/>
    <mergeCell ref="I40:L40"/>
    <mergeCell ref="I42:L42"/>
    <mergeCell ref="I33:R33"/>
    <mergeCell ref="L34:L35"/>
    <mergeCell ref="M34:O34"/>
    <mergeCell ref="P34:P35"/>
    <mergeCell ref="M35:O35"/>
    <mergeCell ref="I37:R37"/>
    <mergeCell ref="I28:P28"/>
    <mergeCell ref="I29:P29"/>
    <mergeCell ref="I30:P30"/>
    <mergeCell ref="I25:P25"/>
    <mergeCell ref="I26:P26"/>
    <mergeCell ref="I27:P27"/>
    <mergeCell ref="I22:P22"/>
    <mergeCell ref="I23:P23"/>
    <mergeCell ref="I24:P24"/>
    <mergeCell ref="I21:P21"/>
    <mergeCell ref="I14:R14"/>
    <mergeCell ref="I16:R16"/>
    <mergeCell ref="I17:R17"/>
    <mergeCell ref="I19:P20"/>
    <mergeCell ref="Q19:Q20"/>
    <mergeCell ref="R19:R20"/>
    <mergeCell ref="I7:R7"/>
    <mergeCell ref="I8:R8"/>
    <mergeCell ref="I10:P10"/>
    <mergeCell ref="Q10:R10"/>
    <mergeCell ref="I11:P11"/>
    <mergeCell ref="Q11:R11"/>
    <mergeCell ref="I5:J5"/>
    <mergeCell ref="K5:L5"/>
    <mergeCell ref="M5:R5"/>
    <mergeCell ref="Q1:R1"/>
    <mergeCell ref="Q2:R2"/>
    <mergeCell ref="I4:J4"/>
    <mergeCell ref="K4:L4"/>
    <mergeCell ref="M4:R4"/>
  </mergeCells>
  <conditionalFormatting sqref="I30:R30 I73:R73 I107:R107">
    <cfRule type="expression" dxfId="30" priority="1" stopIfTrue="1">
      <formula>DESONERACAO="não"</formula>
    </cfRule>
  </conditionalFormatting>
  <conditionalFormatting sqref="R29 R72 R106">
    <cfRule type="expression" dxfId="29" priority="4" stopIfTrue="1">
      <formula>DESONERACAO="não"</formula>
    </cfRule>
  </conditionalFormatting>
  <dataValidations count="6">
    <dataValidation type="list" allowBlank="1" showErrorMessage="1" sqref="I17:R17 IX17:JG17 ST17:TC17 ACP17:ACY17 AML17:AMU17 AWH17:AWQ17 BGD17:BGM17 BPZ17:BQI17 BZV17:CAE17 CJR17:CKA17 CTN17:CTW17 DDJ17:DDS17 DNF17:DNO17 DXB17:DXK17 EGX17:EHG17 EQT17:ERC17 FAP17:FAY17 FKL17:FKU17 FUH17:FUQ17 GED17:GEM17 GNZ17:GOI17 GXV17:GYE17 HHR17:HIA17 HRN17:HRW17 IBJ17:IBS17 ILF17:ILO17 IVB17:IVK17 JEX17:JFG17 JOT17:JPC17 JYP17:JYY17 KIL17:KIU17 KSH17:KSQ17 LCD17:LCM17 LLZ17:LMI17 LVV17:LWE17 MFR17:MGA17 MPN17:MPW17 MZJ17:MZS17 NJF17:NJO17 NTB17:NTK17 OCX17:ODG17 OMT17:ONC17 OWP17:OWY17 PGL17:PGU17 PQH17:PQQ17 QAD17:QAM17 QJZ17:QKI17 QTV17:QUE17 RDR17:REA17 RNN17:RNW17 RXJ17:RXS17 SHF17:SHO17 SRB17:SRK17 TAX17:TBG17 TKT17:TLC17 TUP17:TUY17 UEL17:UEU17 UOH17:UOQ17 UYD17:UYM17 VHZ17:VII17 VRV17:VSE17 WBR17:WCA17 WLN17:WLW17 WVJ17:WVS17 I65549:R65549 IX65549:JG65549 ST65549:TC65549 ACP65549:ACY65549 AML65549:AMU65549 AWH65549:AWQ65549 BGD65549:BGM65549 BPZ65549:BQI65549 BZV65549:CAE65549 CJR65549:CKA65549 CTN65549:CTW65549 DDJ65549:DDS65549 DNF65549:DNO65549 DXB65549:DXK65549 EGX65549:EHG65549 EQT65549:ERC65549 FAP65549:FAY65549 FKL65549:FKU65549 FUH65549:FUQ65549 GED65549:GEM65549 GNZ65549:GOI65549 GXV65549:GYE65549 HHR65549:HIA65549 HRN65549:HRW65549 IBJ65549:IBS65549 ILF65549:ILO65549 IVB65549:IVK65549 JEX65549:JFG65549 JOT65549:JPC65549 JYP65549:JYY65549 KIL65549:KIU65549 KSH65549:KSQ65549 LCD65549:LCM65549 LLZ65549:LMI65549 LVV65549:LWE65549 MFR65549:MGA65549 MPN65549:MPW65549 MZJ65549:MZS65549 NJF65549:NJO65549 NTB65549:NTK65549 OCX65549:ODG65549 OMT65549:ONC65549 OWP65549:OWY65549 PGL65549:PGU65549 PQH65549:PQQ65549 QAD65549:QAM65549 QJZ65549:QKI65549 QTV65549:QUE65549 RDR65549:REA65549 RNN65549:RNW65549 RXJ65549:RXS65549 SHF65549:SHO65549 SRB65549:SRK65549 TAX65549:TBG65549 TKT65549:TLC65549 TUP65549:TUY65549 UEL65549:UEU65549 UOH65549:UOQ65549 UYD65549:UYM65549 VHZ65549:VII65549 VRV65549:VSE65549 WBR65549:WCA65549 WLN65549:WLW65549 WVJ65549:WVS65549 I131085:R131085 IX131085:JG131085 ST131085:TC131085 ACP131085:ACY131085 AML131085:AMU131085 AWH131085:AWQ131085 BGD131085:BGM131085 BPZ131085:BQI131085 BZV131085:CAE131085 CJR131085:CKA131085 CTN131085:CTW131085 DDJ131085:DDS131085 DNF131085:DNO131085 DXB131085:DXK131085 EGX131085:EHG131085 EQT131085:ERC131085 FAP131085:FAY131085 FKL131085:FKU131085 FUH131085:FUQ131085 GED131085:GEM131085 GNZ131085:GOI131085 GXV131085:GYE131085 HHR131085:HIA131085 HRN131085:HRW131085 IBJ131085:IBS131085 ILF131085:ILO131085 IVB131085:IVK131085 JEX131085:JFG131085 JOT131085:JPC131085 JYP131085:JYY131085 KIL131085:KIU131085 KSH131085:KSQ131085 LCD131085:LCM131085 LLZ131085:LMI131085 LVV131085:LWE131085 MFR131085:MGA131085 MPN131085:MPW131085 MZJ131085:MZS131085 NJF131085:NJO131085 NTB131085:NTK131085 OCX131085:ODG131085 OMT131085:ONC131085 OWP131085:OWY131085 PGL131085:PGU131085 PQH131085:PQQ131085 QAD131085:QAM131085 QJZ131085:QKI131085 QTV131085:QUE131085 RDR131085:REA131085 RNN131085:RNW131085 RXJ131085:RXS131085 SHF131085:SHO131085 SRB131085:SRK131085 TAX131085:TBG131085 TKT131085:TLC131085 TUP131085:TUY131085 UEL131085:UEU131085 UOH131085:UOQ131085 UYD131085:UYM131085 VHZ131085:VII131085 VRV131085:VSE131085 WBR131085:WCA131085 WLN131085:WLW131085 WVJ131085:WVS131085 I196621:R196621 IX196621:JG196621 ST196621:TC196621 ACP196621:ACY196621 AML196621:AMU196621 AWH196621:AWQ196621 BGD196621:BGM196621 BPZ196621:BQI196621 BZV196621:CAE196621 CJR196621:CKA196621 CTN196621:CTW196621 DDJ196621:DDS196621 DNF196621:DNO196621 DXB196621:DXK196621 EGX196621:EHG196621 EQT196621:ERC196621 FAP196621:FAY196621 FKL196621:FKU196621 FUH196621:FUQ196621 GED196621:GEM196621 GNZ196621:GOI196621 GXV196621:GYE196621 HHR196621:HIA196621 HRN196621:HRW196621 IBJ196621:IBS196621 ILF196621:ILO196621 IVB196621:IVK196621 JEX196621:JFG196621 JOT196621:JPC196621 JYP196621:JYY196621 KIL196621:KIU196621 KSH196621:KSQ196621 LCD196621:LCM196621 LLZ196621:LMI196621 LVV196621:LWE196621 MFR196621:MGA196621 MPN196621:MPW196621 MZJ196621:MZS196621 NJF196621:NJO196621 NTB196621:NTK196621 OCX196621:ODG196621 OMT196621:ONC196621 OWP196621:OWY196621 PGL196621:PGU196621 PQH196621:PQQ196621 QAD196621:QAM196621 QJZ196621:QKI196621 QTV196621:QUE196621 RDR196621:REA196621 RNN196621:RNW196621 RXJ196621:RXS196621 SHF196621:SHO196621 SRB196621:SRK196621 TAX196621:TBG196621 TKT196621:TLC196621 TUP196621:TUY196621 UEL196621:UEU196621 UOH196621:UOQ196621 UYD196621:UYM196621 VHZ196621:VII196621 VRV196621:VSE196621 WBR196621:WCA196621 WLN196621:WLW196621 WVJ196621:WVS196621 I262157:R262157 IX262157:JG262157 ST262157:TC262157 ACP262157:ACY262157 AML262157:AMU262157 AWH262157:AWQ262157 BGD262157:BGM262157 BPZ262157:BQI262157 BZV262157:CAE262157 CJR262157:CKA262157 CTN262157:CTW262157 DDJ262157:DDS262157 DNF262157:DNO262157 DXB262157:DXK262157 EGX262157:EHG262157 EQT262157:ERC262157 FAP262157:FAY262157 FKL262157:FKU262157 FUH262157:FUQ262157 GED262157:GEM262157 GNZ262157:GOI262157 GXV262157:GYE262157 HHR262157:HIA262157 HRN262157:HRW262157 IBJ262157:IBS262157 ILF262157:ILO262157 IVB262157:IVK262157 JEX262157:JFG262157 JOT262157:JPC262157 JYP262157:JYY262157 KIL262157:KIU262157 KSH262157:KSQ262157 LCD262157:LCM262157 LLZ262157:LMI262157 LVV262157:LWE262157 MFR262157:MGA262157 MPN262157:MPW262157 MZJ262157:MZS262157 NJF262157:NJO262157 NTB262157:NTK262157 OCX262157:ODG262157 OMT262157:ONC262157 OWP262157:OWY262157 PGL262157:PGU262157 PQH262157:PQQ262157 QAD262157:QAM262157 QJZ262157:QKI262157 QTV262157:QUE262157 RDR262157:REA262157 RNN262157:RNW262157 RXJ262157:RXS262157 SHF262157:SHO262157 SRB262157:SRK262157 TAX262157:TBG262157 TKT262157:TLC262157 TUP262157:TUY262157 UEL262157:UEU262157 UOH262157:UOQ262157 UYD262157:UYM262157 VHZ262157:VII262157 VRV262157:VSE262157 WBR262157:WCA262157 WLN262157:WLW262157 WVJ262157:WVS262157 I327693:R327693 IX327693:JG327693 ST327693:TC327693 ACP327693:ACY327693 AML327693:AMU327693 AWH327693:AWQ327693 BGD327693:BGM327693 BPZ327693:BQI327693 BZV327693:CAE327693 CJR327693:CKA327693 CTN327693:CTW327693 DDJ327693:DDS327693 DNF327693:DNO327693 DXB327693:DXK327693 EGX327693:EHG327693 EQT327693:ERC327693 FAP327693:FAY327693 FKL327693:FKU327693 FUH327693:FUQ327693 GED327693:GEM327693 GNZ327693:GOI327693 GXV327693:GYE327693 HHR327693:HIA327693 HRN327693:HRW327693 IBJ327693:IBS327693 ILF327693:ILO327693 IVB327693:IVK327693 JEX327693:JFG327693 JOT327693:JPC327693 JYP327693:JYY327693 KIL327693:KIU327693 KSH327693:KSQ327693 LCD327693:LCM327693 LLZ327693:LMI327693 LVV327693:LWE327693 MFR327693:MGA327693 MPN327693:MPW327693 MZJ327693:MZS327693 NJF327693:NJO327693 NTB327693:NTK327693 OCX327693:ODG327693 OMT327693:ONC327693 OWP327693:OWY327693 PGL327693:PGU327693 PQH327693:PQQ327693 QAD327693:QAM327693 QJZ327693:QKI327693 QTV327693:QUE327693 RDR327693:REA327693 RNN327693:RNW327693 RXJ327693:RXS327693 SHF327693:SHO327693 SRB327693:SRK327693 TAX327693:TBG327693 TKT327693:TLC327693 TUP327693:TUY327693 UEL327693:UEU327693 UOH327693:UOQ327693 UYD327693:UYM327693 VHZ327693:VII327693 VRV327693:VSE327693 WBR327693:WCA327693 WLN327693:WLW327693 WVJ327693:WVS327693 I393229:R393229 IX393229:JG393229 ST393229:TC393229 ACP393229:ACY393229 AML393229:AMU393229 AWH393229:AWQ393229 BGD393229:BGM393229 BPZ393229:BQI393229 BZV393229:CAE393229 CJR393229:CKA393229 CTN393229:CTW393229 DDJ393229:DDS393229 DNF393229:DNO393229 DXB393229:DXK393229 EGX393229:EHG393229 EQT393229:ERC393229 FAP393229:FAY393229 FKL393229:FKU393229 FUH393229:FUQ393229 GED393229:GEM393229 GNZ393229:GOI393229 GXV393229:GYE393229 HHR393229:HIA393229 HRN393229:HRW393229 IBJ393229:IBS393229 ILF393229:ILO393229 IVB393229:IVK393229 JEX393229:JFG393229 JOT393229:JPC393229 JYP393229:JYY393229 KIL393229:KIU393229 KSH393229:KSQ393229 LCD393229:LCM393229 LLZ393229:LMI393229 LVV393229:LWE393229 MFR393229:MGA393229 MPN393229:MPW393229 MZJ393229:MZS393229 NJF393229:NJO393229 NTB393229:NTK393229 OCX393229:ODG393229 OMT393229:ONC393229 OWP393229:OWY393229 PGL393229:PGU393229 PQH393229:PQQ393229 QAD393229:QAM393229 QJZ393229:QKI393229 QTV393229:QUE393229 RDR393229:REA393229 RNN393229:RNW393229 RXJ393229:RXS393229 SHF393229:SHO393229 SRB393229:SRK393229 TAX393229:TBG393229 TKT393229:TLC393229 TUP393229:TUY393229 UEL393229:UEU393229 UOH393229:UOQ393229 UYD393229:UYM393229 VHZ393229:VII393229 VRV393229:VSE393229 WBR393229:WCA393229 WLN393229:WLW393229 WVJ393229:WVS393229 I458765:R458765 IX458765:JG458765 ST458765:TC458765 ACP458765:ACY458765 AML458765:AMU458765 AWH458765:AWQ458765 BGD458765:BGM458765 BPZ458765:BQI458765 BZV458765:CAE458765 CJR458765:CKA458765 CTN458765:CTW458765 DDJ458765:DDS458765 DNF458765:DNO458765 DXB458765:DXK458765 EGX458765:EHG458765 EQT458765:ERC458765 FAP458765:FAY458765 FKL458765:FKU458765 FUH458765:FUQ458765 GED458765:GEM458765 GNZ458765:GOI458765 GXV458765:GYE458765 HHR458765:HIA458765 HRN458765:HRW458765 IBJ458765:IBS458765 ILF458765:ILO458765 IVB458765:IVK458765 JEX458765:JFG458765 JOT458765:JPC458765 JYP458765:JYY458765 KIL458765:KIU458765 KSH458765:KSQ458765 LCD458765:LCM458765 LLZ458765:LMI458765 LVV458765:LWE458765 MFR458765:MGA458765 MPN458765:MPW458765 MZJ458765:MZS458765 NJF458765:NJO458765 NTB458765:NTK458765 OCX458765:ODG458765 OMT458765:ONC458765 OWP458765:OWY458765 PGL458765:PGU458765 PQH458765:PQQ458765 QAD458765:QAM458765 QJZ458765:QKI458765 QTV458765:QUE458765 RDR458765:REA458765 RNN458765:RNW458765 RXJ458765:RXS458765 SHF458765:SHO458765 SRB458765:SRK458765 TAX458765:TBG458765 TKT458765:TLC458765 TUP458765:TUY458765 UEL458765:UEU458765 UOH458765:UOQ458765 UYD458765:UYM458765 VHZ458765:VII458765 VRV458765:VSE458765 WBR458765:WCA458765 WLN458765:WLW458765 WVJ458765:WVS458765 I524301:R524301 IX524301:JG524301 ST524301:TC524301 ACP524301:ACY524301 AML524301:AMU524301 AWH524301:AWQ524301 BGD524301:BGM524301 BPZ524301:BQI524301 BZV524301:CAE524301 CJR524301:CKA524301 CTN524301:CTW524301 DDJ524301:DDS524301 DNF524301:DNO524301 DXB524301:DXK524301 EGX524301:EHG524301 EQT524301:ERC524301 FAP524301:FAY524301 FKL524301:FKU524301 FUH524301:FUQ524301 GED524301:GEM524301 GNZ524301:GOI524301 GXV524301:GYE524301 HHR524301:HIA524301 HRN524301:HRW524301 IBJ524301:IBS524301 ILF524301:ILO524301 IVB524301:IVK524301 JEX524301:JFG524301 JOT524301:JPC524301 JYP524301:JYY524301 KIL524301:KIU524301 KSH524301:KSQ524301 LCD524301:LCM524301 LLZ524301:LMI524301 LVV524301:LWE524301 MFR524301:MGA524301 MPN524301:MPW524301 MZJ524301:MZS524301 NJF524301:NJO524301 NTB524301:NTK524301 OCX524301:ODG524301 OMT524301:ONC524301 OWP524301:OWY524301 PGL524301:PGU524301 PQH524301:PQQ524301 QAD524301:QAM524301 QJZ524301:QKI524301 QTV524301:QUE524301 RDR524301:REA524301 RNN524301:RNW524301 RXJ524301:RXS524301 SHF524301:SHO524301 SRB524301:SRK524301 TAX524301:TBG524301 TKT524301:TLC524301 TUP524301:TUY524301 UEL524301:UEU524301 UOH524301:UOQ524301 UYD524301:UYM524301 VHZ524301:VII524301 VRV524301:VSE524301 WBR524301:WCA524301 WLN524301:WLW524301 WVJ524301:WVS524301 I589837:R589837 IX589837:JG589837 ST589837:TC589837 ACP589837:ACY589837 AML589837:AMU589837 AWH589837:AWQ589837 BGD589837:BGM589837 BPZ589837:BQI589837 BZV589837:CAE589837 CJR589837:CKA589837 CTN589837:CTW589837 DDJ589837:DDS589837 DNF589837:DNO589837 DXB589837:DXK589837 EGX589837:EHG589837 EQT589837:ERC589837 FAP589837:FAY589837 FKL589837:FKU589837 FUH589837:FUQ589837 GED589837:GEM589837 GNZ589837:GOI589837 GXV589837:GYE589837 HHR589837:HIA589837 HRN589837:HRW589837 IBJ589837:IBS589837 ILF589837:ILO589837 IVB589837:IVK589837 JEX589837:JFG589837 JOT589837:JPC589837 JYP589837:JYY589837 KIL589837:KIU589837 KSH589837:KSQ589837 LCD589837:LCM589837 LLZ589837:LMI589837 LVV589837:LWE589837 MFR589837:MGA589837 MPN589837:MPW589837 MZJ589837:MZS589837 NJF589837:NJO589837 NTB589837:NTK589837 OCX589837:ODG589837 OMT589837:ONC589837 OWP589837:OWY589837 PGL589837:PGU589837 PQH589837:PQQ589837 QAD589837:QAM589837 QJZ589837:QKI589837 QTV589837:QUE589837 RDR589837:REA589837 RNN589837:RNW589837 RXJ589837:RXS589837 SHF589837:SHO589837 SRB589837:SRK589837 TAX589837:TBG589837 TKT589837:TLC589837 TUP589837:TUY589837 UEL589837:UEU589837 UOH589837:UOQ589837 UYD589837:UYM589837 VHZ589837:VII589837 VRV589837:VSE589837 WBR589837:WCA589837 WLN589837:WLW589837 WVJ589837:WVS589837 I655373:R655373 IX655373:JG655373 ST655373:TC655373 ACP655373:ACY655373 AML655373:AMU655373 AWH655373:AWQ655373 BGD655373:BGM655373 BPZ655373:BQI655373 BZV655373:CAE655373 CJR655373:CKA655373 CTN655373:CTW655373 DDJ655373:DDS655373 DNF655373:DNO655373 DXB655373:DXK655373 EGX655373:EHG655373 EQT655373:ERC655373 FAP655373:FAY655373 FKL655373:FKU655373 FUH655373:FUQ655373 GED655373:GEM655373 GNZ655373:GOI655373 GXV655373:GYE655373 HHR655373:HIA655373 HRN655373:HRW655373 IBJ655373:IBS655373 ILF655373:ILO655373 IVB655373:IVK655373 JEX655373:JFG655373 JOT655373:JPC655373 JYP655373:JYY655373 KIL655373:KIU655373 KSH655373:KSQ655373 LCD655373:LCM655373 LLZ655373:LMI655373 LVV655373:LWE655373 MFR655373:MGA655373 MPN655373:MPW655373 MZJ655373:MZS655373 NJF655373:NJO655373 NTB655373:NTK655373 OCX655373:ODG655373 OMT655373:ONC655373 OWP655373:OWY655373 PGL655373:PGU655373 PQH655373:PQQ655373 QAD655373:QAM655373 QJZ655373:QKI655373 QTV655373:QUE655373 RDR655373:REA655373 RNN655373:RNW655373 RXJ655373:RXS655373 SHF655373:SHO655373 SRB655373:SRK655373 TAX655373:TBG655373 TKT655373:TLC655373 TUP655373:TUY655373 UEL655373:UEU655373 UOH655373:UOQ655373 UYD655373:UYM655373 VHZ655373:VII655373 VRV655373:VSE655373 WBR655373:WCA655373 WLN655373:WLW655373 WVJ655373:WVS655373 I720909:R720909 IX720909:JG720909 ST720909:TC720909 ACP720909:ACY720909 AML720909:AMU720909 AWH720909:AWQ720909 BGD720909:BGM720909 BPZ720909:BQI720909 BZV720909:CAE720909 CJR720909:CKA720909 CTN720909:CTW720909 DDJ720909:DDS720909 DNF720909:DNO720909 DXB720909:DXK720909 EGX720909:EHG720909 EQT720909:ERC720909 FAP720909:FAY720909 FKL720909:FKU720909 FUH720909:FUQ720909 GED720909:GEM720909 GNZ720909:GOI720909 GXV720909:GYE720909 HHR720909:HIA720909 HRN720909:HRW720909 IBJ720909:IBS720909 ILF720909:ILO720909 IVB720909:IVK720909 JEX720909:JFG720909 JOT720909:JPC720909 JYP720909:JYY720909 KIL720909:KIU720909 KSH720909:KSQ720909 LCD720909:LCM720909 LLZ720909:LMI720909 LVV720909:LWE720909 MFR720909:MGA720909 MPN720909:MPW720909 MZJ720909:MZS720909 NJF720909:NJO720909 NTB720909:NTK720909 OCX720909:ODG720909 OMT720909:ONC720909 OWP720909:OWY720909 PGL720909:PGU720909 PQH720909:PQQ720909 QAD720909:QAM720909 QJZ720909:QKI720909 QTV720909:QUE720909 RDR720909:REA720909 RNN720909:RNW720909 RXJ720909:RXS720909 SHF720909:SHO720909 SRB720909:SRK720909 TAX720909:TBG720909 TKT720909:TLC720909 TUP720909:TUY720909 UEL720909:UEU720909 UOH720909:UOQ720909 UYD720909:UYM720909 VHZ720909:VII720909 VRV720909:VSE720909 WBR720909:WCA720909 WLN720909:WLW720909 WVJ720909:WVS720909 I786445:R786445 IX786445:JG786445 ST786445:TC786445 ACP786445:ACY786445 AML786445:AMU786445 AWH786445:AWQ786445 BGD786445:BGM786445 BPZ786445:BQI786445 BZV786445:CAE786445 CJR786445:CKA786445 CTN786445:CTW786445 DDJ786445:DDS786445 DNF786445:DNO786445 DXB786445:DXK786445 EGX786445:EHG786445 EQT786445:ERC786445 FAP786445:FAY786445 FKL786445:FKU786445 FUH786445:FUQ786445 GED786445:GEM786445 GNZ786445:GOI786445 GXV786445:GYE786445 HHR786445:HIA786445 HRN786445:HRW786445 IBJ786445:IBS786445 ILF786445:ILO786445 IVB786445:IVK786445 JEX786445:JFG786445 JOT786445:JPC786445 JYP786445:JYY786445 KIL786445:KIU786445 KSH786445:KSQ786445 LCD786445:LCM786445 LLZ786445:LMI786445 LVV786445:LWE786445 MFR786445:MGA786445 MPN786445:MPW786445 MZJ786445:MZS786445 NJF786445:NJO786445 NTB786445:NTK786445 OCX786445:ODG786445 OMT786445:ONC786445 OWP786445:OWY786445 PGL786445:PGU786445 PQH786445:PQQ786445 QAD786445:QAM786445 QJZ786445:QKI786445 QTV786445:QUE786445 RDR786445:REA786445 RNN786445:RNW786445 RXJ786445:RXS786445 SHF786445:SHO786445 SRB786445:SRK786445 TAX786445:TBG786445 TKT786445:TLC786445 TUP786445:TUY786445 UEL786445:UEU786445 UOH786445:UOQ786445 UYD786445:UYM786445 VHZ786445:VII786445 VRV786445:VSE786445 WBR786445:WCA786445 WLN786445:WLW786445 WVJ786445:WVS786445 I851981:R851981 IX851981:JG851981 ST851981:TC851981 ACP851981:ACY851981 AML851981:AMU851981 AWH851981:AWQ851981 BGD851981:BGM851981 BPZ851981:BQI851981 BZV851981:CAE851981 CJR851981:CKA851981 CTN851981:CTW851981 DDJ851981:DDS851981 DNF851981:DNO851981 DXB851981:DXK851981 EGX851981:EHG851981 EQT851981:ERC851981 FAP851981:FAY851981 FKL851981:FKU851981 FUH851981:FUQ851981 GED851981:GEM851981 GNZ851981:GOI851981 GXV851981:GYE851981 HHR851981:HIA851981 HRN851981:HRW851981 IBJ851981:IBS851981 ILF851981:ILO851981 IVB851981:IVK851981 JEX851981:JFG851981 JOT851981:JPC851981 JYP851981:JYY851981 KIL851981:KIU851981 KSH851981:KSQ851981 LCD851981:LCM851981 LLZ851981:LMI851981 LVV851981:LWE851981 MFR851981:MGA851981 MPN851981:MPW851981 MZJ851981:MZS851981 NJF851981:NJO851981 NTB851981:NTK851981 OCX851981:ODG851981 OMT851981:ONC851981 OWP851981:OWY851981 PGL851981:PGU851981 PQH851981:PQQ851981 QAD851981:QAM851981 QJZ851981:QKI851981 QTV851981:QUE851981 RDR851981:REA851981 RNN851981:RNW851981 RXJ851981:RXS851981 SHF851981:SHO851981 SRB851981:SRK851981 TAX851981:TBG851981 TKT851981:TLC851981 TUP851981:TUY851981 UEL851981:UEU851981 UOH851981:UOQ851981 UYD851981:UYM851981 VHZ851981:VII851981 VRV851981:VSE851981 WBR851981:WCA851981 WLN851981:WLW851981 WVJ851981:WVS851981 I917517:R917517 IX917517:JG917517 ST917517:TC917517 ACP917517:ACY917517 AML917517:AMU917517 AWH917517:AWQ917517 BGD917517:BGM917517 BPZ917517:BQI917517 BZV917517:CAE917517 CJR917517:CKA917517 CTN917517:CTW917517 DDJ917517:DDS917517 DNF917517:DNO917517 DXB917517:DXK917517 EGX917517:EHG917517 EQT917517:ERC917517 FAP917517:FAY917517 FKL917517:FKU917517 FUH917517:FUQ917517 GED917517:GEM917517 GNZ917517:GOI917517 GXV917517:GYE917517 HHR917517:HIA917517 HRN917517:HRW917517 IBJ917517:IBS917517 ILF917517:ILO917517 IVB917517:IVK917517 JEX917517:JFG917517 JOT917517:JPC917517 JYP917517:JYY917517 KIL917517:KIU917517 KSH917517:KSQ917517 LCD917517:LCM917517 LLZ917517:LMI917517 LVV917517:LWE917517 MFR917517:MGA917517 MPN917517:MPW917517 MZJ917517:MZS917517 NJF917517:NJO917517 NTB917517:NTK917517 OCX917517:ODG917517 OMT917517:ONC917517 OWP917517:OWY917517 PGL917517:PGU917517 PQH917517:PQQ917517 QAD917517:QAM917517 QJZ917517:QKI917517 QTV917517:QUE917517 RDR917517:REA917517 RNN917517:RNW917517 RXJ917517:RXS917517 SHF917517:SHO917517 SRB917517:SRK917517 TAX917517:TBG917517 TKT917517:TLC917517 TUP917517:TUY917517 UEL917517:UEU917517 UOH917517:UOQ917517 UYD917517:UYM917517 VHZ917517:VII917517 VRV917517:VSE917517 WBR917517:WCA917517 WLN917517:WLW917517 WVJ917517:WVS917517 I983053:R983053 IX983053:JG983053 ST983053:TC983053 ACP983053:ACY983053 AML983053:AMU983053 AWH983053:AWQ983053 BGD983053:BGM983053 BPZ983053:BQI983053 BZV983053:CAE983053 CJR983053:CKA983053 CTN983053:CTW983053 DDJ983053:DDS983053 DNF983053:DNO983053 DXB983053:DXK983053 EGX983053:EHG983053 EQT983053:ERC983053 FAP983053:FAY983053 FKL983053:FKU983053 FUH983053:FUQ983053 GED983053:GEM983053 GNZ983053:GOI983053 GXV983053:GYE983053 HHR983053:HIA983053 HRN983053:HRW983053 IBJ983053:IBS983053 ILF983053:ILO983053 IVB983053:IVK983053 JEX983053:JFG983053 JOT983053:JPC983053 JYP983053:JYY983053 KIL983053:KIU983053 KSH983053:KSQ983053 LCD983053:LCM983053 LLZ983053:LMI983053 LVV983053:LWE983053 MFR983053:MGA983053 MPN983053:MPW983053 MZJ983053:MZS983053 NJF983053:NJO983053 NTB983053:NTK983053 OCX983053:ODG983053 OMT983053:ONC983053 OWP983053:OWY983053 PGL983053:PGU983053 PQH983053:PQQ983053 QAD983053:QAM983053 QJZ983053:QKI983053 QTV983053:QUE983053 RDR983053:REA983053 RNN983053:RNW983053 RXJ983053:RXS983053 SHF983053:SHO983053 SRB983053:SRK983053 TAX983053:TBG983053 TKT983053:TLC983053 TUP983053:TUY983053 UEL983053:UEU983053 UOH983053:UOQ983053 UYD983053:UYM983053 VHZ983053:VII983053 VRV983053:VSE983053 WBR983053:WCA983053 WLN983053:WLW983053 WVJ983053:WVS983053 I60:R60 IX60:JG60 ST60:TC60 ACP60:ACY60 AML60:AMU60 AWH60:AWQ60 BGD60:BGM60 BPZ60:BQI60 BZV60:CAE60 CJR60:CKA60 CTN60:CTW60 DDJ60:DDS60 DNF60:DNO60 DXB60:DXK60 EGX60:EHG60 EQT60:ERC60 FAP60:FAY60 FKL60:FKU60 FUH60:FUQ60 GED60:GEM60 GNZ60:GOI60 GXV60:GYE60 HHR60:HIA60 HRN60:HRW60 IBJ60:IBS60 ILF60:ILO60 IVB60:IVK60 JEX60:JFG60 JOT60:JPC60 JYP60:JYY60 KIL60:KIU60 KSH60:KSQ60 LCD60:LCM60 LLZ60:LMI60 LVV60:LWE60 MFR60:MGA60 MPN60:MPW60 MZJ60:MZS60 NJF60:NJO60 NTB60:NTK60 OCX60:ODG60 OMT60:ONC60 OWP60:OWY60 PGL60:PGU60 PQH60:PQQ60 QAD60:QAM60 QJZ60:QKI60 QTV60:QUE60 RDR60:REA60 RNN60:RNW60 RXJ60:RXS60 SHF60:SHO60 SRB60:SRK60 TAX60:TBG60 TKT60:TLC60 TUP60:TUY60 UEL60:UEU60 UOH60:UOQ60 UYD60:UYM60 VHZ60:VII60 VRV60:VSE60 WBR60:WCA60 WLN60:WLW60 WVJ60:WVS60 I65589:R65589 IX65589:JG65589 ST65589:TC65589 ACP65589:ACY65589 AML65589:AMU65589 AWH65589:AWQ65589 BGD65589:BGM65589 BPZ65589:BQI65589 BZV65589:CAE65589 CJR65589:CKA65589 CTN65589:CTW65589 DDJ65589:DDS65589 DNF65589:DNO65589 DXB65589:DXK65589 EGX65589:EHG65589 EQT65589:ERC65589 FAP65589:FAY65589 FKL65589:FKU65589 FUH65589:FUQ65589 GED65589:GEM65589 GNZ65589:GOI65589 GXV65589:GYE65589 HHR65589:HIA65589 HRN65589:HRW65589 IBJ65589:IBS65589 ILF65589:ILO65589 IVB65589:IVK65589 JEX65589:JFG65589 JOT65589:JPC65589 JYP65589:JYY65589 KIL65589:KIU65589 KSH65589:KSQ65589 LCD65589:LCM65589 LLZ65589:LMI65589 LVV65589:LWE65589 MFR65589:MGA65589 MPN65589:MPW65589 MZJ65589:MZS65589 NJF65589:NJO65589 NTB65589:NTK65589 OCX65589:ODG65589 OMT65589:ONC65589 OWP65589:OWY65589 PGL65589:PGU65589 PQH65589:PQQ65589 QAD65589:QAM65589 QJZ65589:QKI65589 QTV65589:QUE65589 RDR65589:REA65589 RNN65589:RNW65589 RXJ65589:RXS65589 SHF65589:SHO65589 SRB65589:SRK65589 TAX65589:TBG65589 TKT65589:TLC65589 TUP65589:TUY65589 UEL65589:UEU65589 UOH65589:UOQ65589 UYD65589:UYM65589 VHZ65589:VII65589 VRV65589:VSE65589 WBR65589:WCA65589 WLN65589:WLW65589 WVJ65589:WVS65589 I131125:R131125 IX131125:JG131125 ST131125:TC131125 ACP131125:ACY131125 AML131125:AMU131125 AWH131125:AWQ131125 BGD131125:BGM131125 BPZ131125:BQI131125 BZV131125:CAE131125 CJR131125:CKA131125 CTN131125:CTW131125 DDJ131125:DDS131125 DNF131125:DNO131125 DXB131125:DXK131125 EGX131125:EHG131125 EQT131125:ERC131125 FAP131125:FAY131125 FKL131125:FKU131125 FUH131125:FUQ131125 GED131125:GEM131125 GNZ131125:GOI131125 GXV131125:GYE131125 HHR131125:HIA131125 HRN131125:HRW131125 IBJ131125:IBS131125 ILF131125:ILO131125 IVB131125:IVK131125 JEX131125:JFG131125 JOT131125:JPC131125 JYP131125:JYY131125 KIL131125:KIU131125 KSH131125:KSQ131125 LCD131125:LCM131125 LLZ131125:LMI131125 LVV131125:LWE131125 MFR131125:MGA131125 MPN131125:MPW131125 MZJ131125:MZS131125 NJF131125:NJO131125 NTB131125:NTK131125 OCX131125:ODG131125 OMT131125:ONC131125 OWP131125:OWY131125 PGL131125:PGU131125 PQH131125:PQQ131125 QAD131125:QAM131125 QJZ131125:QKI131125 QTV131125:QUE131125 RDR131125:REA131125 RNN131125:RNW131125 RXJ131125:RXS131125 SHF131125:SHO131125 SRB131125:SRK131125 TAX131125:TBG131125 TKT131125:TLC131125 TUP131125:TUY131125 UEL131125:UEU131125 UOH131125:UOQ131125 UYD131125:UYM131125 VHZ131125:VII131125 VRV131125:VSE131125 WBR131125:WCA131125 WLN131125:WLW131125 WVJ131125:WVS131125 I196661:R196661 IX196661:JG196661 ST196661:TC196661 ACP196661:ACY196661 AML196661:AMU196661 AWH196661:AWQ196661 BGD196661:BGM196661 BPZ196661:BQI196661 BZV196661:CAE196661 CJR196661:CKA196661 CTN196661:CTW196661 DDJ196661:DDS196661 DNF196661:DNO196661 DXB196661:DXK196661 EGX196661:EHG196661 EQT196661:ERC196661 FAP196661:FAY196661 FKL196661:FKU196661 FUH196661:FUQ196661 GED196661:GEM196661 GNZ196661:GOI196661 GXV196661:GYE196661 HHR196661:HIA196661 HRN196661:HRW196661 IBJ196661:IBS196661 ILF196661:ILO196661 IVB196661:IVK196661 JEX196661:JFG196661 JOT196661:JPC196661 JYP196661:JYY196661 KIL196661:KIU196661 KSH196661:KSQ196661 LCD196661:LCM196661 LLZ196661:LMI196661 LVV196661:LWE196661 MFR196661:MGA196661 MPN196661:MPW196661 MZJ196661:MZS196661 NJF196661:NJO196661 NTB196661:NTK196661 OCX196661:ODG196661 OMT196661:ONC196661 OWP196661:OWY196661 PGL196661:PGU196661 PQH196661:PQQ196661 QAD196661:QAM196661 QJZ196661:QKI196661 QTV196661:QUE196661 RDR196661:REA196661 RNN196661:RNW196661 RXJ196661:RXS196661 SHF196661:SHO196661 SRB196661:SRK196661 TAX196661:TBG196661 TKT196661:TLC196661 TUP196661:TUY196661 UEL196661:UEU196661 UOH196661:UOQ196661 UYD196661:UYM196661 VHZ196661:VII196661 VRV196661:VSE196661 WBR196661:WCA196661 WLN196661:WLW196661 WVJ196661:WVS196661 I262197:R262197 IX262197:JG262197 ST262197:TC262197 ACP262197:ACY262197 AML262197:AMU262197 AWH262197:AWQ262197 BGD262197:BGM262197 BPZ262197:BQI262197 BZV262197:CAE262197 CJR262197:CKA262197 CTN262197:CTW262197 DDJ262197:DDS262197 DNF262197:DNO262197 DXB262197:DXK262197 EGX262197:EHG262197 EQT262197:ERC262197 FAP262197:FAY262197 FKL262197:FKU262197 FUH262197:FUQ262197 GED262197:GEM262197 GNZ262197:GOI262197 GXV262197:GYE262197 HHR262197:HIA262197 HRN262197:HRW262197 IBJ262197:IBS262197 ILF262197:ILO262197 IVB262197:IVK262197 JEX262197:JFG262197 JOT262197:JPC262197 JYP262197:JYY262197 KIL262197:KIU262197 KSH262197:KSQ262197 LCD262197:LCM262197 LLZ262197:LMI262197 LVV262197:LWE262197 MFR262197:MGA262197 MPN262197:MPW262197 MZJ262197:MZS262197 NJF262197:NJO262197 NTB262197:NTK262197 OCX262197:ODG262197 OMT262197:ONC262197 OWP262197:OWY262197 PGL262197:PGU262197 PQH262197:PQQ262197 QAD262197:QAM262197 QJZ262197:QKI262197 QTV262197:QUE262197 RDR262197:REA262197 RNN262197:RNW262197 RXJ262197:RXS262197 SHF262197:SHO262197 SRB262197:SRK262197 TAX262197:TBG262197 TKT262197:TLC262197 TUP262197:TUY262197 UEL262197:UEU262197 UOH262197:UOQ262197 UYD262197:UYM262197 VHZ262197:VII262197 VRV262197:VSE262197 WBR262197:WCA262197 WLN262197:WLW262197 WVJ262197:WVS262197 I327733:R327733 IX327733:JG327733 ST327733:TC327733 ACP327733:ACY327733 AML327733:AMU327733 AWH327733:AWQ327733 BGD327733:BGM327733 BPZ327733:BQI327733 BZV327733:CAE327733 CJR327733:CKA327733 CTN327733:CTW327733 DDJ327733:DDS327733 DNF327733:DNO327733 DXB327733:DXK327733 EGX327733:EHG327733 EQT327733:ERC327733 FAP327733:FAY327733 FKL327733:FKU327733 FUH327733:FUQ327733 GED327733:GEM327733 GNZ327733:GOI327733 GXV327733:GYE327733 HHR327733:HIA327733 HRN327733:HRW327733 IBJ327733:IBS327733 ILF327733:ILO327733 IVB327733:IVK327733 JEX327733:JFG327733 JOT327733:JPC327733 JYP327733:JYY327733 KIL327733:KIU327733 KSH327733:KSQ327733 LCD327733:LCM327733 LLZ327733:LMI327733 LVV327733:LWE327733 MFR327733:MGA327733 MPN327733:MPW327733 MZJ327733:MZS327733 NJF327733:NJO327733 NTB327733:NTK327733 OCX327733:ODG327733 OMT327733:ONC327733 OWP327733:OWY327733 PGL327733:PGU327733 PQH327733:PQQ327733 QAD327733:QAM327733 QJZ327733:QKI327733 QTV327733:QUE327733 RDR327733:REA327733 RNN327733:RNW327733 RXJ327733:RXS327733 SHF327733:SHO327733 SRB327733:SRK327733 TAX327733:TBG327733 TKT327733:TLC327733 TUP327733:TUY327733 UEL327733:UEU327733 UOH327733:UOQ327733 UYD327733:UYM327733 VHZ327733:VII327733 VRV327733:VSE327733 WBR327733:WCA327733 WLN327733:WLW327733 WVJ327733:WVS327733 I393269:R393269 IX393269:JG393269 ST393269:TC393269 ACP393269:ACY393269 AML393269:AMU393269 AWH393269:AWQ393269 BGD393269:BGM393269 BPZ393269:BQI393269 BZV393269:CAE393269 CJR393269:CKA393269 CTN393269:CTW393269 DDJ393269:DDS393269 DNF393269:DNO393269 DXB393269:DXK393269 EGX393269:EHG393269 EQT393269:ERC393269 FAP393269:FAY393269 FKL393269:FKU393269 FUH393269:FUQ393269 GED393269:GEM393269 GNZ393269:GOI393269 GXV393269:GYE393269 HHR393269:HIA393269 HRN393269:HRW393269 IBJ393269:IBS393269 ILF393269:ILO393269 IVB393269:IVK393269 JEX393269:JFG393269 JOT393269:JPC393269 JYP393269:JYY393269 KIL393269:KIU393269 KSH393269:KSQ393269 LCD393269:LCM393269 LLZ393269:LMI393269 LVV393269:LWE393269 MFR393269:MGA393269 MPN393269:MPW393269 MZJ393269:MZS393269 NJF393269:NJO393269 NTB393269:NTK393269 OCX393269:ODG393269 OMT393269:ONC393269 OWP393269:OWY393269 PGL393269:PGU393269 PQH393269:PQQ393269 QAD393269:QAM393269 QJZ393269:QKI393269 QTV393269:QUE393269 RDR393269:REA393269 RNN393269:RNW393269 RXJ393269:RXS393269 SHF393269:SHO393269 SRB393269:SRK393269 TAX393269:TBG393269 TKT393269:TLC393269 TUP393269:TUY393269 UEL393269:UEU393269 UOH393269:UOQ393269 UYD393269:UYM393269 VHZ393269:VII393269 VRV393269:VSE393269 WBR393269:WCA393269 WLN393269:WLW393269 WVJ393269:WVS393269 I458805:R458805 IX458805:JG458805 ST458805:TC458805 ACP458805:ACY458805 AML458805:AMU458805 AWH458805:AWQ458805 BGD458805:BGM458805 BPZ458805:BQI458805 BZV458805:CAE458805 CJR458805:CKA458805 CTN458805:CTW458805 DDJ458805:DDS458805 DNF458805:DNO458805 DXB458805:DXK458805 EGX458805:EHG458805 EQT458805:ERC458805 FAP458805:FAY458805 FKL458805:FKU458805 FUH458805:FUQ458805 GED458805:GEM458805 GNZ458805:GOI458805 GXV458805:GYE458805 HHR458805:HIA458805 HRN458805:HRW458805 IBJ458805:IBS458805 ILF458805:ILO458805 IVB458805:IVK458805 JEX458805:JFG458805 JOT458805:JPC458805 JYP458805:JYY458805 KIL458805:KIU458805 KSH458805:KSQ458805 LCD458805:LCM458805 LLZ458805:LMI458805 LVV458805:LWE458805 MFR458805:MGA458805 MPN458805:MPW458805 MZJ458805:MZS458805 NJF458805:NJO458805 NTB458805:NTK458805 OCX458805:ODG458805 OMT458805:ONC458805 OWP458805:OWY458805 PGL458805:PGU458805 PQH458805:PQQ458805 QAD458805:QAM458805 QJZ458805:QKI458805 QTV458805:QUE458805 RDR458805:REA458805 RNN458805:RNW458805 RXJ458805:RXS458805 SHF458805:SHO458805 SRB458805:SRK458805 TAX458805:TBG458805 TKT458805:TLC458805 TUP458805:TUY458805 UEL458805:UEU458805 UOH458805:UOQ458805 UYD458805:UYM458805 VHZ458805:VII458805 VRV458805:VSE458805 WBR458805:WCA458805 WLN458805:WLW458805 WVJ458805:WVS458805 I524341:R524341 IX524341:JG524341 ST524341:TC524341 ACP524341:ACY524341 AML524341:AMU524341 AWH524341:AWQ524341 BGD524341:BGM524341 BPZ524341:BQI524341 BZV524341:CAE524341 CJR524341:CKA524341 CTN524341:CTW524341 DDJ524341:DDS524341 DNF524341:DNO524341 DXB524341:DXK524341 EGX524341:EHG524341 EQT524341:ERC524341 FAP524341:FAY524341 FKL524341:FKU524341 FUH524341:FUQ524341 GED524341:GEM524341 GNZ524341:GOI524341 GXV524341:GYE524341 HHR524341:HIA524341 HRN524341:HRW524341 IBJ524341:IBS524341 ILF524341:ILO524341 IVB524341:IVK524341 JEX524341:JFG524341 JOT524341:JPC524341 JYP524341:JYY524341 KIL524341:KIU524341 KSH524341:KSQ524341 LCD524341:LCM524341 LLZ524341:LMI524341 LVV524341:LWE524341 MFR524341:MGA524341 MPN524341:MPW524341 MZJ524341:MZS524341 NJF524341:NJO524341 NTB524341:NTK524341 OCX524341:ODG524341 OMT524341:ONC524341 OWP524341:OWY524341 PGL524341:PGU524341 PQH524341:PQQ524341 QAD524341:QAM524341 QJZ524341:QKI524341 QTV524341:QUE524341 RDR524341:REA524341 RNN524341:RNW524341 RXJ524341:RXS524341 SHF524341:SHO524341 SRB524341:SRK524341 TAX524341:TBG524341 TKT524341:TLC524341 TUP524341:TUY524341 UEL524341:UEU524341 UOH524341:UOQ524341 UYD524341:UYM524341 VHZ524341:VII524341 VRV524341:VSE524341 WBR524341:WCA524341 WLN524341:WLW524341 WVJ524341:WVS524341 I589877:R589877 IX589877:JG589877 ST589877:TC589877 ACP589877:ACY589877 AML589877:AMU589877 AWH589877:AWQ589877 BGD589877:BGM589877 BPZ589877:BQI589877 BZV589877:CAE589877 CJR589877:CKA589877 CTN589877:CTW589877 DDJ589877:DDS589877 DNF589877:DNO589877 DXB589877:DXK589877 EGX589877:EHG589877 EQT589877:ERC589877 FAP589877:FAY589877 FKL589877:FKU589877 FUH589877:FUQ589877 GED589877:GEM589877 GNZ589877:GOI589877 GXV589877:GYE589877 HHR589877:HIA589877 HRN589877:HRW589877 IBJ589877:IBS589877 ILF589877:ILO589877 IVB589877:IVK589877 JEX589877:JFG589877 JOT589877:JPC589877 JYP589877:JYY589877 KIL589877:KIU589877 KSH589877:KSQ589877 LCD589877:LCM589877 LLZ589877:LMI589877 LVV589877:LWE589877 MFR589877:MGA589877 MPN589877:MPW589877 MZJ589877:MZS589877 NJF589877:NJO589877 NTB589877:NTK589877 OCX589877:ODG589877 OMT589877:ONC589877 OWP589877:OWY589877 PGL589877:PGU589877 PQH589877:PQQ589877 QAD589877:QAM589877 QJZ589877:QKI589877 QTV589877:QUE589877 RDR589877:REA589877 RNN589877:RNW589877 RXJ589877:RXS589877 SHF589877:SHO589877 SRB589877:SRK589877 TAX589877:TBG589877 TKT589877:TLC589877 TUP589877:TUY589877 UEL589877:UEU589877 UOH589877:UOQ589877 UYD589877:UYM589877 VHZ589877:VII589877 VRV589877:VSE589877 WBR589877:WCA589877 WLN589877:WLW589877 WVJ589877:WVS589877 I655413:R655413 IX655413:JG655413 ST655413:TC655413 ACP655413:ACY655413 AML655413:AMU655413 AWH655413:AWQ655413 BGD655413:BGM655413 BPZ655413:BQI655413 BZV655413:CAE655413 CJR655413:CKA655413 CTN655413:CTW655413 DDJ655413:DDS655413 DNF655413:DNO655413 DXB655413:DXK655413 EGX655413:EHG655413 EQT655413:ERC655413 FAP655413:FAY655413 FKL655413:FKU655413 FUH655413:FUQ655413 GED655413:GEM655413 GNZ655413:GOI655413 GXV655413:GYE655413 HHR655413:HIA655413 HRN655413:HRW655413 IBJ655413:IBS655413 ILF655413:ILO655413 IVB655413:IVK655413 JEX655413:JFG655413 JOT655413:JPC655413 JYP655413:JYY655413 KIL655413:KIU655413 KSH655413:KSQ655413 LCD655413:LCM655413 LLZ655413:LMI655413 LVV655413:LWE655413 MFR655413:MGA655413 MPN655413:MPW655413 MZJ655413:MZS655413 NJF655413:NJO655413 NTB655413:NTK655413 OCX655413:ODG655413 OMT655413:ONC655413 OWP655413:OWY655413 PGL655413:PGU655413 PQH655413:PQQ655413 QAD655413:QAM655413 QJZ655413:QKI655413 QTV655413:QUE655413 RDR655413:REA655413 RNN655413:RNW655413 RXJ655413:RXS655413 SHF655413:SHO655413 SRB655413:SRK655413 TAX655413:TBG655413 TKT655413:TLC655413 TUP655413:TUY655413 UEL655413:UEU655413 UOH655413:UOQ655413 UYD655413:UYM655413 VHZ655413:VII655413 VRV655413:VSE655413 WBR655413:WCA655413 WLN655413:WLW655413 WVJ655413:WVS655413 I720949:R720949 IX720949:JG720949 ST720949:TC720949 ACP720949:ACY720949 AML720949:AMU720949 AWH720949:AWQ720949 BGD720949:BGM720949 BPZ720949:BQI720949 BZV720949:CAE720949 CJR720949:CKA720949 CTN720949:CTW720949 DDJ720949:DDS720949 DNF720949:DNO720949 DXB720949:DXK720949 EGX720949:EHG720949 EQT720949:ERC720949 FAP720949:FAY720949 FKL720949:FKU720949 FUH720949:FUQ720949 GED720949:GEM720949 GNZ720949:GOI720949 GXV720949:GYE720949 HHR720949:HIA720949 HRN720949:HRW720949 IBJ720949:IBS720949 ILF720949:ILO720949 IVB720949:IVK720949 JEX720949:JFG720949 JOT720949:JPC720949 JYP720949:JYY720949 KIL720949:KIU720949 KSH720949:KSQ720949 LCD720949:LCM720949 LLZ720949:LMI720949 LVV720949:LWE720949 MFR720949:MGA720949 MPN720949:MPW720949 MZJ720949:MZS720949 NJF720949:NJO720949 NTB720949:NTK720949 OCX720949:ODG720949 OMT720949:ONC720949 OWP720949:OWY720949 PGL720949:PGU720949 PQH720949:PQQ720949 QAD720949:QAM720949 QJZ720949:QKI720949 QTV720949:QUE720949 RDR720949:REA720949 RNN720949:RNW720949 RXJ720949:RXS720949 SHF720949:SHO720949 SRB720949:SRK720949 TAX720949:TBG720949 TKT720949:TLC720949 TUP720949:TUY720949 UEL720949:UEU720949 UOH720949:UOQ720949 UYD720949:UYM720949 VHZ720949:VII720949 VRV720949:VSE720949 WBR720949:WCA720949 WLN720949:WLW720949 WVJ720949:WVS720949 I786485:R786485 IX786485:JG786485 ST786485:TC786485 ACP786485:ACY786485 AML786485:AMU786485 AWH786485:AWQ786485 BGD786485:BGM786485 BPZ786485:BQI786485 BZV786485:CAE786485 CJR786485:CKA786485 CTN786485:CTW786485 DDJ786485:DDS786485 DNF786485:DNO786485 DXB786485:DXK786485 EGX786485:EHG786485 EQT786485:ERC786485 FAP786485:FAY786485 FKL786485:FKU786485 FUH786485:FUQ786485 GED786485:GEM786485 GNZ786485:GOI786485 GXV786485:GYE786485 HHR786485:HIA786485 HRN786485:HRW786485 IBJ786485:IBS786485 ILF786485:ILO786485 IVB786485:IVK786485 JEX786485:JFG786485 JOT786485:JPC786485 JYP786485:JYY786485 KIL786485:KIU786485 KSH786485:KSQ786485 LCD786485:LCM786485 LLZ786485:LMI786485 LVV786485:LWE786485 MFR786485:MGA786485 MPN786485:MPW786485 MZJ786485:MZS786485 NJF786485:NJO786485 NTB786485:NTK786485 OCX786485:ODG786485 OMT786485:ONC786485 OWP786485:OWY786485 PGL786485:PGU786485 PQH786485:PQQ786485 QAD786485:QAM786485 QJZ786485:QKI786485 QTV786485:QUE786485 RDR786485:REA786485 RNN786485:RNW786485 RXJ786485:RXS786485 SHF786485:SHO786485 SRB786485:SRK786485 TAX786485:TBG786485 TKT786485:TLC786485 TUP786485:TUY786485 UEL786485:UEU786485 UOH786485:UOQ786485 UYD786485:UYM786485 VHZ786485:VII786485 VRV786485:VSE786485 WBR786485:WCA786485 WLN786485:WLW786485 WVJ786485:WVS786485 I852021:R852021 IX852021:JG852021 ST852021:TC852021 ACP852021:ACY852021 AML852021:AMU852021 AWH852021:AWQ852021 BGD852021:BGM852021 BPZ852021:BQI852021 BZV852021:CAE852021 CJR852021:CKA852021 CTN852021:CTW852021 DDJ852021:DDS852021 DNF852021:DNO852021 DXB852021:DXK852021 EGX852021:EHG852021 EQT852021:ERC852021 FAP852021:FAY852021 FKL852021:FKU852021 FUH852021:FUQ852021 GED852021:GEM852021 GNZ852021:GOI852021 GXV852021:GYE852021 HHR852021:HIA852021 HRN852021:HRW852021 IBJ852021:IBS852021 ILF852021:ILO852021 IVB852021:IVK852021 JEX852021:JFG852021 JOT852021:JPC852021 JYP852021:JYY852021 KIL852021:KIU852021 KSH852021:KSQ852021 LCD852021:LCM852021 LLZ852021:LMI852021 LVV852021:LWE852021 MFR852021:MGA852021 MPN852021:MPW852021 MZJ852021:MZS852021 NJF852021:NJO852021 NTB852021:NTK852021 OCX852021:ODG852021 OMT852021:ONC852021 OWP852021:OWY852021 PGL852021:PGU852021 PQH852021:PQQ852021 QAD852021:QAM852021 QJZ852021:QKI852021 QTV852021:QUE852021 RDR852021:REA852021 RNN852021:RNW852021 RXJ852021:RXS852021 SHF852021:SHO852021 SRB852021:SRK852021 TAX852021:TBG852021 TKT852021:TLC852021 TUP852021:TUY852021 UEL852021:UEU852021 UOH852021:UOQ852021 UYD852021:UYM852021 VHZ852021:VII852021 VRV852021:VSE852021 WBR852021:WCA852021 WLN852021:WLW852021 WVJ852021:WVS852021 I917557:R917557 IX917557:JG917557 ST917557:TC917557 ACP917557:ACY917557 AML917557:AMU917557 AWH917557:AWQ917557 BGD917557:BGM917557 BPZ917557:BQI917557 BZV917557:CAE917557 CJR917557:CKA917557 CTN917557:CTW917557 DDJ917557:DDS917557 DNF917557:DNO917557 DXB917557:DXK917557 EGX917557:EHG917557 EQT917557:ERC917557 FAP917557:FAY917557 FKL917557:FKU917557 FUH917557:FUQ917557 GED917557:GEM917557 GNZ917557:GOI917557 GXV917557:GYE917557 HHR917557:HIA917557 HRN917557:HRW917557 IBJ917557:IBS917557 ILF917557:ILO917557 IVB917557:IVK917557 JEX917557:JFG917557 JOT917557:JPC917557 JYP917557:JYY917557 KIL917557:KIU917557 KSH917557:KSQ917557 LCD917557:LCM917557 LLZ917557:LMI917557 LVV917557:LWE917557 MFR917557:MGA917557 MPN917557:MPW917557 MZJ917557:MZS917557 NJF917557:NJO917557 NTB917557:NTK917557 OCX917557:ODG917557 OMT917557:ONC917557 OWP917557:OWY917557 PGL917557:PGU917557 PQH917557:PQQ917557 QAD917557:QAM917557 QJZ917557:QKI917557 QTV917557:QUE917557 RDR917557:REA917557 RNN917557:RNW917557 RXJ917557:RXS917557 SHF917557:SHO917557 SRB917557:SRK917557 TAX917557:TBG917557 TKT917557:TLC917557 TUP917557:TUY917557 UEL917557:UEU917557 UOH917557:UOQ917557 UYD917557:UYM917557 VHZ917557:VII917557 VRV917557:VSE917557 WBR917557:WCA917557 WLN917557:WLW917557 WVJ917557:WVS917557 I983093:R983093 IX983093:JG983093 ST983093:TC983093 ACP983093:ACY983093 AML983093:AMU983093 AWH983093:AWQ983093 BGD983093:BGM983093 BPZ983093:BQI983093 BZV983093:CAE983093 CJR983093:CKA983093 CTN983093:CTW983093 DDJ983093:DDS983093 DNF983093:DNO983093 DXB983093:DXK983093 EGX983093:EHG983093 EQT983093:ERC983093 FAP983093:FAY983093 FKL983093:FKU983093 FUH983093:FUQ983093 GED983093:GEM983093 GNZ983093:GOI983093 GXV983093:GYE983093 HHR983093:HIA983093 HRN983093:HRW983093 IBJ983093:IBS983093 ILF983093:ILO983093 IVB983093:IVK983093 JEX983093:JFG983093 JOT983093:JPC983093 JYP983093:JYY983093 KIL983093:KIU983093 KSH983093:KSQ983093 LCD983093:LCM983093 LLZ983093:LMI983093 LVV983093:LWE983093 MFR983093:MGA983093 MPN983093:MPW983093 MZJ983093:MZS983093 NJF983093:NJO983093 NTB983093:NTK983093 OCX983093:ODG983093 OMT983093:ONC983093 OWP983093:OWY983093 PGL983093:PGU983093 PQH983093:PQQ983093 QAD983093:QAM983093 QJZ983093:QKI983093 QTV983093:QUE983093 RDR983093:REA983093 RNN983093:RNW983093 RXJ983093:RXS983093 SHF983093:SHO983093 SRB983093:SRK983093 TAX983093:TBG983093 TKT983093:TLC983093 TUP983093:TUY983093 UEL983093:UEU983093 UOH983093:UOQ983093 UYD983093:UYM983093 VHZ983093:VII983093 VRV983093:VSE983093 WBR983093:WCA983093 WLN983093:WLW983093 WVJ983093:WVS983093 I94:R94 IX94:JG94 ST94:TC94 ACP94:ACY94 AML94:AMU94 AWH94:AWQ94 BGD94:BGM94 BPZ94:BQI94 BZV94:CAE94 CJR94:CKA94 CTN94:CTW94 DDJ94:DDS94 DNF94:DNO94 DXB94:DXK94 EGX94:EHG94 EQT94:ERC94 FAP94:FAY94 FKL94:FKU94 FUH94:FUQ94 GED94:GEM94 GNZ94:GOI94 GXV94:GYE94 HHR94:HIA94 HRN94:HRW94 IBJ94:IBS94 ILF94:ILO94 IVB94:IVK94 JEX94:JFG94 JOT94:JPC94 JYP94:JYY94 KIL94:KIU94 KSH94:KSQ94 LCD94:LCM94 LLZ94:LMI94 LVV94:LWE94 MFR94:MGA94 MPN94:MPW94 MZJ94:MZS94 NJF94:NJO94 NTB94:NTK94 OCX94:ODG94 OMT94:ONC94 OWP94:OWY94 PGL94:PGU94 PQH94:PQQ94 QAD94:QAM94 QJZ94:QKI94 QTV94:QUE94 RDR94:REA94 RNN94:RNW94 RXJ94:RXS94 SHF94:SHO94 SRB94:SRK94 TAX94:TBG94 TKT94:TLC94 TUP94:TUY94 UEL94:UEU94 UOH94:UOQ94 UYD94:UYM94 VHZ94:VII94 VRV94:VSE94 WBR94:WCA94 WLN94:WLW94 WVJ94:WVS94 I65629:R65629 IX65629:JG65629 ST65629:TC65629 ACP65629:ACY65629 AML65629:AMU65629 AWH65629:AWQ65629 BGD65629:BGM65629 BPZ65629:BQI65629 BZV65629:CAE65629 CJR65629:CKA65629 CTN65629:CTW65629 DDJ65629:DDS65629 DNF65629:DNO65629 DXB65629:DXK65629 EGX65629:EHG65629 EQT65629:ERC65629 FAP65629:FAY65629 FKL65629:FKU65629 FUH65629:FUQ65629 GED65629:GEM65629 GNZ65629:GOI65629 GXV65629:GYE65629 HHR65629:HIA65629 HRN65629:HRW65629 IBJ65629:IBS65629 ILF65629:ILO65629 IVB65629:IVK65629 JEX65629:JFG65629 JOT65629:JPC65629 JYP65629:JYY65629 KIL65629:KIU65629 KSH65629:KSQ65629 LCD65629:LCM65629 LLZ65629:LMI65629 LVV65629:LWE65629 MFR65629:MGA65629 MPN65629:MPW65629 MZJ65629:MZS65629 NJF65629:NJO65629 NTB65629:NTK65629 OCX65629:ODG65629 OMT65629:ONC65629 OWP65629:OWY65629 PGL65629:PGU65629 PQH65629:PQQ65629 QAD65629:QAM65629 QJZ65629:QKI65629 QTV65629:QUE65629 RDR65629:REA65629 RNN65629:RNW65629 RXJ65629:RXS65629 SHF65629:SHO65629 SRB65629:SRK65629 TAX65629:TBG65629 TKT65629:TLC65629 TUP65629:TUY65629 UEL65629:UEU65629 UOH65629:UOQ65629 UYD65629:UYM65629 VHZ65629:VII65629 VRV65629:VSE65629 WBR65629:WCA65629 WLN65629:WLW65629 WVJ65629:WVS65629 I131165:R131165 IX131165:JG131165 ST131165:TC131165 ACP131165:ACY131165 AML131165:AMU131165 AWH131165:AWQ131165 BGD131165:BGM131165 BPZ131165:BQI131165 BZV131165:CAE131165 CJR131165:CKA131165 CTN131165:CTW131165 DDJ131165:DDS131165 DNF131165:DNO131165 DXB131165:DXK131165 EGX131165:EHG131165 EQT131165:ERC131165 FAP131165:FAY131165 FKL131165:FKU131165 FUH131165:FUQ131165 GED131165:GEM131165 GNZ131165:GOI131165 GXV131165:GYE131165 HHR131165:HIA131165 HRN131165:HRW131165 IBJ131165:IBS131165 ILF131165:ILO131165 IVB131165:IVK131165 JEX131165:JFG131165 JOT131165:JPC131165 JYP131165:JYY131165 KIL131165:KIU131165 KSH131165:KSQ131165 LCD131165:LCM131165 LLZ131165:LMI131165 LVV131165:LWE131165 MFR131165:MGA131165 MPN131165:MPW131165 MZJ131165:MZS131165 NJF131165:NJO131165 NTB131165:NTK131165 OCX131165:ODG131165 OMT131165:ONC131165 OWP131165:OWY131165 PGL131165:PGU131165 PQH131165:PQQ131165 QAD131165:QAM131165 QJZ131165:QKI131165 QTV131165:QUE131165 RDR131165:REA131165 RNN131165:RNW131165 RXJ131165:RXS131165 SHF131165:SHO131165 SRB131165:SRK131165 TAX131165:TBG131165 TKT131165:TLC131165 TUP131165:TUY131165 UEL131165:UEU131165 UOH131165:UOQ131165 UYD131165:UYM131165 VHZ131165:VII131165 VRV131165:VSE131165 WBR131165:WCA131165 WLN131165:WLW131165 WVJ131165:WVS131165 I196701:R196701 IX196701:JG196701 ST196701:TC196701 ACP196701:ACY196701 AML196701:AMU196701 AWH196701:AWQ196701 BGD196701:BGM196701 BPZ196701:BQI196701 BZV196701:CAE196701 CJR196701:CKA196701 CTN196701:CTW196701 DDJ196701:DDS196701 DNF196701:DNO196701 DXB196701:DXK196701 EGX196701:EHG196701 EQT196701:ERC196701 FAP196701:FAY196701 FKL196701:FKU196701 FUH196701:FUQ196701 GED196701:GEM196701 GNZ196701:GOI196701 GXV196701:GYE196701 HHR196701:HIA196701 HRN196701:HRW196701 IBJ196701:IBS196701 ILF196701:ILO196701 IVB196701:IVK196701 JEX196701:JFG196701 JOT196701:JPC196701 JYP196701:JYY196701 KIL196701:KIU196701 KSH196701:KSQ196701 LCD196701:LCM196701 LLZ196701:LMI196701 LVV196701:LWE196701 MFR196701:MGA196701 MPN196701:MPW196701 MZJ196701:MZS196701 NJF196701:NJO196701 NTB196701:NTK196701 OCX196701:ODG196701 OMT196701:ONC196701 OWP196701:OWY196701 PGL196701:PGU196701 PQH196701:PQQ196701 QAD196701:QAM196701 QJZ196701:QKI196701 QTV196701:QUE196701 RDR196701:REA196701 RNN196701:RNW196701 RXJ196701:RXS196701 SHF196701:SHO196701 SRB196701:SRK196701 TAX196701:TBG196701 TKT196701:TLC196701 TUP196701:TUY196701 UEL196701:UEU196701 UOH196701:UOQ196701 UYD196701:UYM196701 VHZ196701:VII196701 VRV196701:VSE196701 WBR196701:WCA196701 WLN196701:WLW196701 WVJ196701:WVS196701 I262237:R262237 IX262237:JG262237 ST262237:TC262237 ACP262237:ACY262237 AML262237:AMU262237 AWH262237:AWQ262237 BGD262237:BGM262237 BPZ262237:BQI262237 BZV262237:CAE262237 CJR262237:CKA262237 CTN262237:CTW262237 DDJ262237:DDS262237 DNF262237:DNO262237 DXB262237:DXK262237 EGX262237:EHG262237 EQT262237:ERC262237 FAP262237:FAY262237 FKL262237:FKU262237 FUH262237:FUQ262237 GED262237:GEM262237 GNZ262237:GOI262237 GXV262237:GYE262237 HHR262237:HIA262237 HRN262237:HRW262237 IBJ262237:IBS262237 ILF262237:ILO262237 IVB262237:IVK262237 JEX262237:JFG262237 JOT262237:JPC262237 JYP262237:JYY262237 KIL262237:KIU262237 KSH262237:KSQ262237 LCD262237:LCM262237 LLZ262237:LMI262237 LVV262237:LWE262237 MFR262237:MGA262237 MPN262237:MPW262237 MZJ262237:MZS262237 NJF262237:NJO262237 NTB262237:NTK262237 OCX262237:ODG262237 OMT262237:ONC262237 OWP262237:OWY262237 PGL262237:PGU262237 PQH262237:PQQ262237 QAD262237:QAM262237 QJZ262237:QKI262237 QTV262237:QUE262237 RDR262237:REA262237 RNN262237:RNW262237 RXJ262237:RXS262237 SHF262237:SHO262237 SRB262237:SRK262237 TAX262237:TBG262237 TKT262237:TLC262237 TUP262237:TUY262237 UEL262237:UEU262237 UOH262237:UOQ262237 UYD262237:UYM262237 VHZ262237:VII262237 VRV262237:VSE262237 WBR262237:WCA262237 WLN262237:WLW262237 WVJ262237:WVS262237 I327773:R327773 IX327773:JG327773 ST327773:TC327773 ACP327773:ACY327773 AML327773:AMU327773 AWH327773:AWQ327773 BGD327773:BGM327773 BPZ327773:BQI327773 BZV327773:CAE327773 CJR327773:CKA327773 CTN327773:CTW327773 DDJ327773:DDS327773 DNF327773:DNO327773 DXB327773:DXK327773 EGX327773:EHG327773 EQT327773:ERC327773 FAP327773:FAY327773 FKL327773:FKU327773 FUH327773:FUQ327773 GED327773:GEM327773 GNZ327773:GOI327773 GXV327773:GYE327773 HHR327773:HIA327773 HRN327773:HRW327773 IBJ327773:IBS327773 ILF327773:ILO327773 IVB327773:IVK327773 JEX327773:JFG327773 JOT327773:JPC327773 JYP327773:JYY327773 KIL327773:KIU327773 KSH327773:KSQ327773 LCD327773:LCM327773 LLZ327773:LMI327773 LVV327773:LWE327773 MFR327773:MGA327773 MPN327773:MPW327773 MZJ327773:MZS327773 NJF327773:NJO327773 NTB327773:NTK327773 OCX327773:ODG327773 OMT327773:ONC327773 OWP327773:OWY327773 PGL327773:PGU327773 PQH327773:PQQ327773 QAD327773:QAM327773 QJZ327773:QKI327773 QTV327773:QUE327773 RDR327773:REA327773 RNN327773:RNW327773 RXJ327773:RXS327773 SHF327773:SHO327773 SRB327773:SRK327773 TAX327773:TBG327773 TKT327773:TLC327773 TUP327773:TUY327773 UEL327773:UEU327773 UOH327773:UOQ327773 UYD327773:UYM327773 VHZ327773:VII327773 VRV327773:VSE327773 WBR327773:WCA327773 WLN327773:WLW327773 WVJ327773:WVS327773 I393309:R393309 IX393309:JG393309 ST393309:TC393309 ACP393309:ACY393309 AML393309:AMU393309 AWH393309:AWQ393309 BGD393309:BGM393309 BPZ393309:BQI393309 BZV393309:CAE393309 CJR393309:CKA393309 CTN393309:CTW393309 DDJ393309:DDS393309 DNF393309:DNO393309 DXB393309:DXK393309 EGX393309:EHG393309 EQT393309:ERC393309 FAP393309:FAY393309 FKL393309:FKU393309 FUH393309:FUQ393309 GED393309:GEM393309 GNZ393309:GOI393309 GXV393309:GYE393309 HHR393309:HIA393309 HRN393309:HRW393309 IBJ393309:IBS393309 ILF393309:ILO393309 IVB393309:IVK393309 JEX393309:JFG393309 JOT393309:JPC393309 JYP393309:JYY393309 KIL393309:KIU393309 KSH393309:KSQ393309 LCD393309:LCM393309 LLZ393309:LMI393309 LVV393309:LWE393309 MFR393309:MGA393309 MPN393309:MPW393309 MZJ393309:MZS393309 NJF393309:NJO393309 NTB393309:NTK393309 OCX393309:ODG393309 OMT393309:ONC393309 OWP393309:OWY393309 PGL393309:PGU393309 PQH393309:PQQ393309 QAD393309:QAM393309 QJZ393309:QKI393309 QTV393309:QUE393309 RDR393309:REA393309 RNN393309:RNW393309 RXJ393309:RXS393309 SHF393309:SHO393309 SRB393309:SRK393309 TAX393309:TBG393309 TKT393309:TLC393309 TUP393309:TUY393309 UEL393309:UEU393309 UOH393309:UOQ393309 UYD393309:UYM393309 VHZ393309:VII393309 VRV393309:VSE393309 WBR393309:WCA393309 WLN393309:WLW393309 WVJ393309:WVS393309 I458845:R458845 IX458845:JG458845 ST458845:TC458845 ACP458845:ACY458845 AML458845:AMU458845 AWH458845:AWQ458845 BGD458845:BGM458845 BPZ458845:BQI458845 BZV458845:CAE458845 CJR458845:CKA458845 CTN458845:CTW458845 DDJ458845:DDS458845 DNF458845:DNO458845 DXB458845:DXK458845 EGX458845:EHG458845 EQT458845:ERC458845 FAP458845:FAY458845 FKL458845:FKU458845 FUH458845:FUQ458845 GED458845:GEM458845 GNZ458845:GOI458845 GXV458845:GYE458845 HHR458845:HIA458845 HRN458845:HRW458845 IBJ458845:IBS458845 ILF458845:ILO458845 IVB458845:IVK458845 JEX458845:JFG458845 JOT458845:JPC458845 JYP458845:JYY458845 KIL458845:KIU458845 KSH458845:KSQ458845 LCD458845:LCM458845 LLZ458845:LMI458845 LVV458845:LWE458845 MFR458845:MGA458845 MPN458845:MPW458845 MZJ458845:MZS458845 NJF458845:NJO458845 NTB458845:NTK458845 OCX458845:ODG458845 OMT458845:ONC458845 OWP458845:OWY458845 PGL458845:PGU458845 PQH458845:PQQ458845 QAD458845:QAM458845 QJZ458845:QKI458845 QTV458845:QUE458845 RDR458845:REA458845 RNN458845:RNW458845 RXJ458845:RXS458845 SHF458845:SHO458845 SRB458845:SRK458845 TAX458845:TBG458845 TKT458845:TLC458845 TUP458845:TUY458845 UEL458845:UEU458845 UOH458845:UOQ458845 UYD458845:UYM458845 VHZ458845:VII458845 VRV458845:VSE458845 WBR458845:WCA458845 WLN458845:WLW458845 WVJ458845:WVS458845 I524381:R524381 IX524381:JG524381 ST524381:TC524381 ACP524381:ACY524381 AML524381:AMU524381 AWH524381:AWQ524381 BGD524381:BGM524381 BPZ524381:BQI524381 BZV524381:CAE524381 CJR524381:CKA524381 CTN524381:CTW524381 DDJ524381:DDS524381 DNF524381:DNO524381 DXB524381:DXK524381 EGX524381:EHG524381 EQT524381:ERC524381 FAP524381:FAY524381 FKL524381:FKU524381 FUH524381:FUQ524381 GED524381:GEM524381 GNZ524381:GOI524381 GXV524381:GYE524381 HHR524381:HIA524381 HRN524381:HRW524381 IBJ524381:IBS524381 ILF524381:ILO524381 IVB524381:IVK524381 JEX524381:JFG524381 JOT524381:JPC524381 JYP524381:JYY524381 KIL524381:KIU524381 KSH524381:KSQ524381 LCD524381:LCM524381 LLZ524381:LMI524381 LVV524381:LWE524381 MFR524381:MGA524381 MPN524381:MPW524381 MZJ524381:MZS524381 NJF524381:NJO524381 NTB524381:NTK524381 OCX524381:ODG524381 OMT524381:ONC524381 OWP524381:OWY524381 PGL524381:PGU524381 PQH524381:PQQ524381 QAD524381:QAM524381 QJZ524381:QKI524381 QTV524381:QUE524381 RDR524381:REA524381 RNN524381:RNW524381 RXJ524381:RXS524381 SHF524381:SHO524381 SRB524381:SRK524381 TAX524381:TBG524381 TKT524381:TLC524381 TUP524381:TUY524381 UEL524381:UEU524381 UOH524381:UOQ524381 UYD524381:UYM524381 VHZ524381:VII524381 VRV524381:VSE524381 WBR524381:WCA524381 WLN524381:WLW524381 WVJ524381:WVS524381 I589917:R589917 IX589917:JG589917 ST589917:TC589917 ACP589917:ACY589917 AML589917:AMU589917 AWH589917:AWQ589917 BGD589917:BGM589917 BPZ589917:BQI589917 BZV589917:CAE589917 CJR589917:CKA589917 CTN589917:CTW589917 DDJ589917:DDS589917 DNF589917:DNO589917 DXB589917:DXK589917 EGX589917:EHG589917 EQT589917:ERC589917 FAP589917:FAY589917 FKL589917:FKU589917 FUH589917:FUQ589917 GED589917:GEM589917 GNZ589917:GOI589917 GXV589917:GYE589917 HHR589917:HIA589917 HRN589917:HRW589917 IBJ589917:IBS589917 ILF589917:ILO589917 IVB589917:IVK589917 JEX589917:JFG589917 JOT589917:JPC589917 JYP589917:JYY589917 KIL589917:KIU589917 KSH589917:KSQ589917 LCD589917:LCM589917 LLZ589917:LMI589917 LVV589917:LWE589917 MFR589917:MGA589917 MPN589917:MPW589917 MZJ589917:MZS589917 NJF589917:NJO589917 NTB589917:NTK589917 OCX589917:ODG589917 OMT589917:ONC589917 OWP589917:OWY589917 PGL589917:PGU589917 PQH589917:PQQ589917 QAD589917:QAM589917 QJZ589917:QKI589917 QTV589917:QUE589917 RDR589917:REA589917 RNN589917:RNW589917 RXJ589917:RXS589917 SHF589917:SHO589917 SRB589917:SRK589917 TAX589917:TBG589917 TKT589917:TLC589917 TUP589917:TUY589917 UEL589917:UEU589917 UOH589917:UOQ589917 UYD589917:UYM589917 VHZ589917:VII589917 VRV589917:VSE589917 WBR589917:WCA589917 WLN589917:WLW589917 WVJ589917:WVS589917 I655453:R655453 IX655453:JG655453 ST655453:TC655453 ACP655453:ACY655453 AML655453:AMU655453 AWH655453:AWQ655453 BGD655453:BGM655453 BPZ655453:BQI655453 BZV655453:CAE655453 CJR655453:CKA655453 CTN655453:CTW655453 DDJ655453:DDS655453 DNF655453:DNO655453 DXB655453:DXK655453 EGX655453:EHG655453 EQT655453:ERC655453 FAP655453:FAY655453 FKL655453:FKU655453 FUH655453:FUQ655453 GED655453:GEM655453 GNZ655453:GOI655453 GXV655453:GYE655453 HHR655453:HIA655453 HRN655453:HRW655453 IBJ655453:IBS655453 ILF655453:ILO655453 IVB655453:IVK655453 JEX655453:JFG655453 JOT655453:JPC655453 JYP655453:JYY655453 KIL655453:KIU655453 KSH655453:KSQ655453 LCD655453:LCM655453 LLZ655453:LMI655453 LVV655453:LWE655453 MFR655453:MGA655453 MPN655453:MPW655453 MZJ655453:MZS655453 NJF655453:NJO655453 NTB655453:NTK655453 OCX655453:ODG655453 OMT655453:ONC655453 OWP655453:OWY655453 PGL655453:PGU655453 PQH655453:PQQ655453 QAD655453:QAM655453 QJZ655453:QKI655453 QTV655453:QUE655453 RDR655453:REA655453 RNN655453:RNW655453 RXJ655453:RXS655453 SHF655453:SHO655453 SRB655453:SRK655453 TAX655453:TBG655453 TKT655453:TLC655453 TUP655453:TUY655453 UEL655453:UEU655453 UOH655453:UOQ655453 UYD655453:UYM655453 VHZ655453:VII655453 VRV655453:VSE655453 WBR655453:WCA655453 WLN655453:WLW655453 WVJ655453:WVS655453 I720989:R720989 IX720989:JG720989 ST720989:TC720989 ACP720989:ACY720989 AML720989:AMU720989 AWH720989:AWQ720989 BGD720989:BGM720989 BPZ720989:BQI720989 BZV720989:CAE720989 CJR720989:CKA720989 CTN720989:CTW720989 DDJ720989:DDS720989 DNF720989:DNO720989 DXB720989:DXK720989 EGX720989:EHG720989 EQT720989:ERC720989 FAP720989:FAY720989 FKL720989:FKU720989 FUH720989:FUQ720989 GED720989:GEM720989 GNZ720989:GOI720989 GXV720989:GYE720989 HHR720989:HIA720989 HRN720989:HRW720989 IBJ720989:IBS720989 ILF720989:ILO720989 IVB720989:IVK720989 JEX720989:JFG720989 JOT720989:JPC720989 JYP720989:JYY720989 KIL720989:KIU720989 KSH720989:KSQ720989 LCD720989:LCM720989 LLZ720989:LMI720989 LVV720989:LWE720989 MFR720989:MGA720989 MPN720989:MPW720989 MZJ720989:MZS720989 NJF720989:NJO720989 NTB720989:NTK720989 OCX720989:ODG720989 OMT720989:ONC720989 OWP720989:OWY720989 PGL720989:PGU720989 PQH720989:PQQ720989 QAD720989:QAM720989 QJZ720989:QKI720989 QTV720989:QUE720989 RDR720989:REA720989 RNN720989:RNW720989 RXJ720989:RXS720989 SHF720989:SHO720989 SRB720989:SRK720989 TAX720989:TBG720989 TKT720989:TLC720989 TUP720989:TUY720989 UEL720989:UEU720989 UOH720989:UOQ720989 UYD720989:UYM720989 VHZ720989:VII720989 VRV720989:VSE720989 WBR720989:WCA720989 WLN720989:WLW720989 WVJ720989:WVS720989 I786525:R786525 IX786525:JG786525 ST786525:TC786525 ACP786525:ACY786525 AML786525:AMU786525 AWH786525:AWQ786525 BGD786525:BGM786525 BPZ786525:BQI786525 BZV786525:CAE786525 CJR786525:CKA786525 CTN786525:CTW786525 DDJ786525:DDS786525 DNF786525:DNO786525 DXB786525:DXK786525 EGX786525:EHG786525 EQT786525:ERC786525 FAP786525:FAY786525 FKL786525:FKU786525 FUH786525:FUQ786525 GED786525:GEM786525 GNZ786525:GOI786525 GXV786525:GYE786525 HHR786525:HIA786525 HRN786525:HRW786525 IBJ786525:IBS786525 ILF786525:ILO786525 IVB786525:IVK786525 JEX786525:JFG786525 JOT786525:JPC786525 JYP786525:JYY786525 KIL786525:KIU786525 KSH786525:KSQ786525 LCD786525:LCM786525 LLZ786525:LMI786525 LVV786525:LWE786525 MFR786525:MGA786525 MPN786525:MPW786525 MZJ786525:MZS786525 NJF786525:NJO786525 NTB786525:NTK786525 OCX786525:ODG786525 OMT786525:ONC786525 OWP786525:OWY786525 PGL786525:PGU786525 PQH786525:PQQ786525 QAD786525:QAM786525 QJZ786525:QKI786525 QTV786525:QUE786525 RDR786525:REA786525 RNN786525:RNW786525 RXJ786525:RXS786525 SHF786525:SHO786525 SRB786525:SRK786525 TAX786525:TBG786525 TKT786525:TLC786525 TUP786525:TUY786525 UEL786525:UEU786525 UOH786525:UOQ786525 UYD786525:UYM786525 VHZ786525:VII786525 VRV786525:VSE786525 WBR786525:WCA786525 WLN786525:WLW786525 WVJ786525:WVS786525 I852061:R852061 IX852061:JG852061 ST852061:TC852061 ACP852061:ACY852061 AML852061:AMU852061 AWH852061:AWQ852061 BGD852061:BGM852061 BPZ852061:BQI852061 BZV852061:CAE852061 CJR852061:CKA852061 CTN852061:CTW852061 DDJ852061:DDS852061 DNF852061:DNO852061 DXB852061:DXK852061 EGX852061:EHG852061 EQT852061:ERC852061 FAP852061:FAY852061 FKL852061:FKU852061 FUH852061:FUQ852061 GED852061:GEM852061 GNZ852061:GOI852061 GXV852061:GYE852061 HHR852061:HIA852061 HRN852061:HRW852061 IBJ852061:IBS852061 ILF852061:ILO852061 IVB852061:IVK852061 JEX852061:JFG852061 JOT852061:JPC852061 JYP852061:JYY852061 KIL852061:KIU852061 KSH852061:KSQ852061 LCD852061:LCM852061 LLZ852061:LMI852061 LVV852061:LWE852061 MFR852061:MGA852061 MPN852061:MPW852061 MZJ852061:MZS852061 NJF852061:NJO852061 NTB852061:NTK852061 OCX852061:ODG852061 OMT852061:ONC852061 OWP852061:OWY852061 PGL852061:PGU852061 PQH852061:PQQ852061 QAD852061:QAM852061 QJZ852061:QKI852061 QTV852061:QUE852061 RDR852061:REA852061 RNN852061:RNW852061 RXJ852061:RXS852061 SHF852061:SHO852061 SRB852061:SRK852061 TAX852061:TBG852061 TKT852061:TLC852061 TUP852061:TUY852061 UEL852061:UEU852061 UOH852061:UOQ852061 UYD852061:UYM852061 VHZ852061:VII852061 VRV852061:VSE852061 WBR852061:WCA852061 WLN852061:WLW852061 WVJ852061:WVS852061 I917597:R917597 IX917597:JG917597 ST917597:TC917597 ACP917597:ACY917597 AML917597:AMU917597 AWH917597:AWQ917597 BGD917597:BGM917597 BPZ917597:BQI917597 BZV917597:CAE917597 CJR917597:CKA917597 CTN917597:CTW917597 DDJ917597:DDS917597 DNF917597:DNO917597 DXB917597:DXK917597 EGX917597:EHG917597 EQT917597:ERC917597 FAP917597:FAY917597 FKL917597:FKU917597 FUH917597:FUQ917597 GED917597:GEM917597 GNZ917597:GOI917597 GXV917597:GYE917597 HHR917597:HIA917597 HRN917597:HRW917597 IBJ917597:IBS917597 ILF917597:ILO917597 IVB917597:IVK917597 JEX917597:JFG917597 JOT917597:JPC917597 JYP917597:JYY917597 KIL917597:KIU917597 KSH917597:KSQ917597 LCD917597:LCM917597 LLZ917597:LMI917597 LVV917597:LWE917597 MFR917597:MGA917597 MPN917597:MPW917597 MZJ917597:MZS917597 NJF917597:NJO917597 NTB917597:NTK917597 OCX917597:ODG917597 OMT917597:ONC917597 OWP917597:OWY917597 PGL917597:PGU917597 PQH917597:PQQ917597 QAD917597:QAM917597 QJZ917597:QKI917597 QTV917597:QUE917597 RDR917597:REA917597 RNN917597:RNW917597 RXJ917597:RXS917597 SHF917597:SHO917597 SRB917597:SRK917597 TAX917597:TBG917597 TKT917597:TLC917597 TUP917597:TUY917597 UEL917597:UEU917597 UOH917597:UOQ917597 UYD917597:UYM917597 VHZ917597:VII917597 VRV917597:VSE917597 WBR917597:WCA917597 WLN917597:WLW917597 WVJ917597:WVS917597 I983133:R983133 IX983133:JG983133 ST983133:TC983133 ACP983133:ACY983133 AML983133:AMU983133 AWH983133:AWQ983133 BGD983133:BGM983133 BPZ983133:BQI983133 BZV983133:CAE983133 CJR983133:CKA983133 CTN983133:CTW983133 DDJ983133:DDS983133 DNF983133:DNO983133 DXB983133:DXK983133 EGX983133:EHG983133 EQT983133:ERC983133 FAP983133:FAY983133 FKL983133:FKU983133 FUH983133:FUQ983133 GED983133:GEM983133 GNZ983133:GOI983133 GXV983133:GYE983133 HHR983133:HIA983133 HRN983133:HRW983133 IBJ983133:IBS983133 ILF983133:ILO983133 IVB983133:IVK983133 JEX983133:JFG983133 JOT983133:JPC983133 JYP983133:JYY983133 KIL983133:KIU983133 KSH983133:KSQ983133 LCD983133:LCM983133 LLZ983133:LMI983133 LVV983133:LWE983133 MFR983133:MGA983133 MPN983133:MPW983133 MZJ983133:MZS983133 NJF983133:NJO983133 NTB983133:NTK983133 OCX983133:ODG983133 OMT983133:ONC983133 OWP983133:OWY983133 PGL983133:PGU983133 PQH983133:PQQ983133 QAD983133:QAM983133 QJZ983133:QKI983133 QTV983133:QUE983133 RDR983133:REA983133 RNN983133:RNW983133 RXJ983133:RXS983133 SHF983133:SHO983133 SRB983133:SRK983133 TAX983133:TBG983133 TKT983133:TLC983133 TUP983133:TUY983133 UEL983133:UEU983133 UOH983133:UOQ983133 UYD983133:UYM983133 VHZ983133:VII983133 VRV983133:VSE983133 WBR983133:WCA983133 WLN983133:WLW983133 WVJ983133:WVS983133" xr:uid="{18AE73D7-56F9-48C2-84F7-856BAD6810CB}">
      <formula1>BDI.TipoObra</formula1>
      <formula2>0</formula2>
    </dataValidation>
    <dataValidation type="decimal" allowBlank="1" showInputMessage="1" showErrorMessage="1" errorTitle="Valor não permitido" error="Digite um percentual entre 0% e 100%." promptTitle="Valores admissíveis:" prompt="Insira valores entre 0 e 100%." sqref="Q10:R10 JF10:JG10 TB10:TC10 ACX10:ACY10 AMT10:AMU10 AWP10:AWQ10 BGL10:BGM10 BQH10:BQI10 CAD10:CAE10 CJZ10:CKA10 CTV10:CTW10 DDR10:DDS10 DNN10:DNO10 DXJ10:DXK10 EHF10:EHG10 ERB10:ERC10 FAX10:FAY10 FKT10:FKU10 FUP10:FUQ10 GEL10:GEM10 GOH10:GOI10 GYD10:GYE10 HHZ10:HIA10 HRV10:HRW10 IBR10:IBS10 ILN10:ILO10 IVJ10:IVK10 JFF10:JFG10 JPB10:JPC10 JYX10:JYY10 KIT10:KIU10 KSP10:KSQ10 LCL10:LCM10 LMH10:LMI10 LWD10:LWE10 MFZ10:MGA10 MPV10:MPW10 MZR10:MZS10 NJN10:NJO10 NTJ10:NTK10 ODF10:ODG10 ONB10:ONC10 OWX10:OWY10 PGT10:PGU10 PQP10:PQQ10 QAL10:QAM10 QKH10:QKI10 QUD10:QUE10 RDZ10:REA10 RNV10:RNW10 RXR10:RXS10 SHN10:SHO10 SRJ10:SRK10 TBF10:TBG10 TLB10:TLC10 TUX10:TUY10 UET10:UEU10 UOP10:UOQ10 UYL10:UYM10 VIH10:VII10 VSD10:VSE10 WBZ10:WCA10 WLV10:WLW10 WVR10:WVS10 Q65542:R65542 JF65542:JG65542 TB65542:TC65542 ACX65542:ACY65542 AMT65542:AMU65542 AWP65542:AWQ65542 BGL65542:BGM65542 BQH65542:BQI65542 CAD65542:CAE65542 CJZ65542:CKA65542 CTV65542:CTW65542 DDR65542:DDS65542 DNN65542:DNO65542 DXJ65542:DXK65542 EHF65542:EHG65542 ERB65542:ERC65542 FAX65542:FAY65542 FKT65542:FKU65542 FUP65542:FUQ65542 GEL65542:GEM65542 GOH65542:GOI65542 GYD65542:GYE65542 HHZ65542:HIA65542 HRV65542:HRW65542 IBR65542:IBS65542 ILN65542:ILO65542 IVJ65542:IVK65542 JFF65542:JFG65542 JPB65542:JPC65542 JYX65542:JYY65542 KIT65542:KIU65542 KSP65542:KSQ65542 LCL65542:LCM65542 LMH65542:LMI65542 LWD65542:LWE65542 MFZ65542:MGA65542 MPV65542:MPW65542 MZR65542:MZS65542 NJN65542:NJO65542 NTJ65542:NTK65542 ODF65542:ODG65542 ONB65542:ONC65542 OWX65542:OWY65542 PGT65542:PGU65542 PQP65542:PQQ65542 QAL65542:QAM65542 QKH65542:QKI65542 QUD65542:QUE65542 RDZ65542:REA65542 RNV65542:RNW65542 RXR65542:RXS65542 SHN65542:SHO65542 SRJ65542:SRK65542 TBF65542:TBG65542 TLB65542:TLC65542 TUX65542:TUY65542 UET65542:UEU65542 UOP65542:UOQ65542 UYL65542:UYM65542 VIH65542:VII65542 VSD65542:VSE65542 WBZ65542:WCA65542 WLV65542:WLW65542 WVR65542:WVS65542 Q131078:R131078 JF131078:JG131078 TB131078:TC131078 ACX131078:ACY131078 AMT131078:AMU131078 AWP131078:AWQ131078 BGL131078:BGM131078 BQH131078:BQI131078 CAD131078:CAE131078 CJZ131078:CKA131078 CTV131078:CTW131078 DDR131078:DDS131078 DNN131078:DNO131078 DXJ131078:DXK131078 EHF131078:EHG131078 ERB131078:ERC131078 FAX131078:FAY131078 FKT131078:FKU131078 FUP131078:FUQ131078 GEL131078:GEM131078 GOH131078:GOI131078 GYD131078:GYE131078 HHZ131078:HIA131078 HRV131078:HRW131078 IBR131078:IBS131078 ILN131078:ILO131078 IVJ131078:IVK131078 JFF131078:JFG131078 JPB131078:JPC131078 JYX131078:JYY131078 KIT131078:KIU131078 KSP131078:KSQ131078 LCL131078:LCM131078 LMH131078:LMI131078 LWD131078:LWE131078 MFZ131078:MGA131078 MPV131078:MPW131078 MZR131078:MZS131078 NJN131078:NJO131078 NTJ131078:NTK131078 ODF131078:ODG131078 ONB131078:ONC131078 OWX131078:OWY131078 PGT131078:PGU131078 PQP131078:PQQ131078 QAL131078:QAM131078 QKH131078:QKI131078 QUD131078:QUE131078 RDZ131078:REA131078 RNV131078:RNW131078 RXR131078:RXS131078 SHN131078:SHO131078 SRJ131078:SRK131078 TBF131078:TBG131078 TLB131078:TLC131078 TUX131078:TUY131078 UET131078:UEU131078 UOP131078:UOQ131078 UYL131078:UYM131078 VIH131078:VII131078 VSD131078:VSE131078 WBZ131078:WCA131078 WLV131078:WLW131078 WVR131078:WVS131078 Q196614:R196614 JF196614:JG196614 TB196614:TC196614 ACX196614:ACY196614 AMT196614:AMU196614 AWP196614:AWQ196614 BGL196614:BGM196614 BQH196614:BQI196614 CAD196614:CAE196614 CJZ196614:CKA196614 CTV196614:CTW196614 DDR196614:DDS196614 DNN196614:DNO196614 DXJ196614:DXK196614 EHF196614:EHG196614 ERB196614:ERC196614 FAX196614:FAY196614 FKT196614:FKU196614 FUP196614:FUQ196614 GEL196614:GEM196614 GOH196614:GOI196614 GYD196614:GYE196614 HHZ196614:HIA196614 HRV196614:HRW196614 IBR196614:IBS196614 ILN196614:ILO196614 IVJ196614:IVK196614 JFF196614:JFG196614 JPB196614:JPC196614 JYX196614:JYY196614 KIT196614:KIU196614 KSP196614:KSQ196614 LCL196614:LCM196614 LMH196614:LMI196614 LWD196614:LWE196614 MFZ196614:MGA196614 MPV196614:MPW196614 MZR196614:MZS196614 NJN196614:NJO196614 NTJ196614:NTK196614 ODF196614:ODG196614 ONB196614:ONC196614 OWX196614:OWY196614 PGT196614:PGU196614 PQP196614:PQQ196614 QAL196614:QAM196614 QKH196614:QKI196614 QUD196614:QUE196614 RDZ196614:REA196614 RNV196614:RNW196614 RXR196614:RXS196614 SHN196614:SHO196614 SRJ196614:SRK196614 TBF196614:TBG196614 TLB196614:TLC196614 TUX196614:TUY196614 UET196614:UEU196614 UOP196614:UOQ196614 UYL196614:UYM196614 VIH196614:VII196614 VSD196614:VSE196614 WBZ196614:WCA196614 WLV196614:WLW196614 WVR196614:WVS196614 Q262150:R262150 JF262150:JG262150 TB262150:TC262150 ACX262150:ACY262150 AMT262150:AMU262150 AWP262150:AWQ262150 BGL262150:BGM262150 BQH262150:BQI262150 CAD262150:CAE262150 CJZ262150:CKA262150 CTV262150:CTW262150 DDR262150:DDS262150 DNN262150:DNO262150 DXJ262150:DXK262150 EHF262150:EHG262150 ERB262150:ERC262150 FAX262150:FAY262150 FKT262150:FKU262150 FUP262150:FUQ262150 GEL262150:GEM262150 GOH262150:GOI262150 GYD262150:GYE262150 HHZ262150:HIA262150 HRV262150:HRW262150 IBR262150:IBS262150 ILN262150:ILO262150 IVJ262150:IVK262150 JFF262150:JFG262150 JPB262150:JPC262150 JYX262150:JYY262150 KIT262150:KIU262150 KSP262150:KSQ262150 LCL262150:LCM262150 LMH262150:LMI262150 LWD262150:LWE262150 MFZ262150:MGA262150 MPV262150:MPW262150 MZR262150:MZS262150 NJN262150:NJO262150 NTJ262150:NTK262150 ODF262150:ODG262150 ONB262150:ONC262150 OWX262150:OWY262150 PGT262150:PGU262150 PQP262150:PQQ262150 QAL262150:QAM262150 QKH262150:QKI262150 QUD262150:QUE262150 RDZ262150:REA262150 RNV262150:RNW262150 RXR262150:RXS262150 SHN262150:SHO262150 SRJ262150:SRK262150 TBF262150:TBG262150 TLB262150:TLC262150 TUX262150:TUY262150 UET262150:UEU262150 UOP262150:UOQ262150 UYL262150:UYM262150 VIH262150:VII262150 VSD262150:VSE262150 WBZ262150:WCA262150 WLV262150:WLW262150 WVR262150:WVS262150 Q327686:R327686 JF327686:JG327686 TB327686:TC327686 ACX327686:ACY327686 AMT327686:AMU327686 AWP327686:AWQ327686 BGL327686:BGM327686 BQH327686:BQI327686 CAD327686:CAE327686 CJZ327686:CKA327686 CTV327686:CTW327686 DDR327686:DDS327686 DNN327686:DNO327686 DXJ327686:DXK327686 EHF327686:EHG327686 ERB327686:ERC327686 FAX327686:FAY327686 FKT327686:FKU327686 FUP327686:FUQ327686 GEL327686:GEM327686 GOH327686:GOI327686 GYD327686:GYE327686 HHZ327686:HIA327686 HRV327686:HRW327686 IBR327686:IBS327686 ILN327686:ILO327686 IVJ327686:IVK327686 JFF327686:JFG327686 JPB327686:JPC327686 JYX327686:JYY327686 KIT327686:KIU327686 KSP327686:KSQ327686 LCL327686:LCM327686 LMH327686:LMI327686 LWD327686:LWE327686 MFZ327686:MGA327686 MPV327686:MPW327686 MZR327686:MZS327686 NJN327686:NJO327686 NTJ327686:NTK327686 ODF327686:ODG327686 ONB327686:ONC327686 OWX327686:OWY327686 PGT327686:PGU327686 PQP327686:PQQ327686 QAL327686:QAM327686 QKH327686:QKI327686 QUD327686:QUE327686 RDZ327686:REA327686 RNV327686:RNW327686 RXR327686:RXS327686 SHN327686:SHO327686 SRJ327686:SRK327686 TBF327686:TBG327686 TLB327686:TLC327686 TUX327686:TUY327686 UET327686:UEU327686 UOP327686:UOQ327686 UYL327686:UYM327686 VIH327686:VII327686 VSD327686:VSE327686 WBZ327686:WCA327686 WLV327686:WLW327686 WVR327686:WVS327686 Q393222:R393222 JF393222:JG393222 TB393222:TC393222 ACX393222:ACY393222 AMT393222:AMU393222 AWP393222:AWQ393222 BGL393222:BGM393222 BQH393222:BQI393222 CAD393222:CAE393222 CJZ393222:CKA393222 CTV393222:CTW393222 DDR393222:DDS393222 DNN393222:DNO393222 DXJ393222:DXK393222 EHF393222:EHG393222 ERB393222:ERC393222 FAX393222:FAY393222 FKT393222:FKU393222 FUP393222:FUQ393222 GEL393222:GEM393222 GOH393222:GOI393222 GYD393222:GYE393222 HHZ393222:HIA393222 HRV393222:HRW393222 IBR393222:IBS393222 ILN393222:ILO393222 IVJ393222:IVK393222 JFF393222:JFG393222 JPB393222:JPC393222 JYX393222:JYY393222 KIT393222:KIU393222 KSP393222:KSQ393222 LCL393222:LCM393222 LMH393222:LMI393222 LWD393222:LWE393222 MFZ393222:MGA393222 MPV393222:MPW393222 MZR393222:MZS393222 NJN393222:NJO393222 NTJ393222:NTK393222 ODF393222:ODG393222 ONB393222:ONC393222 OWX393222:OWY393222 PGT393222:PGU393222 PQP393222:PQQ393222 QAL393222:QAM393222 QKH393222:QKI393222 QUD393222:QUE393222 RDZ393222:REA393222 RNV393222:RNW393222 RXR393222:RXS393222 SHN393222:SHO393222 SRJ393222:SRK393222 TBF393222:TBG393222 TLB393222:TLC393222 TUX393222:TUY393222 UET393222:UEU393222 UOP393222:UOQ393222 UYL393222:UYM393222 VIH393222:VII393222 VSD393222:VSE393222 WBZ393222:WCA393222 WLV393222:WLW393222 WVR393222:WVS393222 Q458758:R458758 JF458758:JG458758 TB458758:TC458758 ACX458758:ACY458758 AMT458758:AMU458758 AWP458758:AWQ458758 BGL458758:BGM458758 BQH458758:BQI458758 CAD458758:CAE458758 CJZ458758:CKA458758 CTV458758:CTW458758 DDR458758:DDS458758 DNN458758:DNO458758 DXJ458758:DXK458758 EHF458758:EHG458758 ERB458758:ERC458758 FAX458758:FAY458758 FKT458758:FKU458758 FUP458758:FUQ458758 GEL458758:GEM458758 GOH458758:GOI458758 GYD458758:GYE458758 HHZ458758:HIA458758 HRV458758:HRW458758 IBR458758:IBS458758 ILN458758:ILO458758 IVJ458758:IVK458758 JFF458758:JFG458758 JPB458758:JPC458758 JYX458758:JYY458758 KIT458758:KIU458758 KSP458758:KSQ458758 LCL458758:LCM458758 LMH458758:LMI458758 LWD458758:LWE458758 MFZ458758:MGA458758 MPV458758:MPW458758 MZR458758:MZS458758 NJN458758:NJO458758 NTJ458758:NTK458758 ODF458758:ODG458758 ONB458758:ONC458758 OWX458758:OWY458758 PGT458758:PGU458758 PQP458758:PQQ458758 QAL458758:QAM458758 QKH458758:QKI458758 QUD458758:QUE458758 RDZ458758:REA458758 RNV458758:RNW458758 RXR458758:RXS458758 SHN458758:SHO458758 SRJ458758:SRK458758 TBF458758:TBG458758 TLB458758:TLC458758 TUX458758:TUY458758 UET458758:UEU458758 UOP458758:UOQ458758 UYL458758:UYM458758 VIH458758:VII458758 VSD458758:VSE458758 WBZ458758:WCA458758 WLV458758:WLW458758 WVR458758:WVS458758 Q524294:R524294 JF524294:JG524294 TB524294:TC524294 ACX524294:ACY524294 AMT524294:AMU524294 AWP524294:AWQ524294 BGL524294:BGM524294 BQH524294:BQI524294 CAD524294:CAE524294 CJZ524294:CKA524294 CTV524294:CTW524294 DDR524294:DDS524294 DNN524294:DNO524294 DXJ524294:DXK524294 EHF524294:EHG524294 ERB524294:ERC524294 FAX524294:FAY524294 FKT524294:FKU524294 FUP524294:FUQ524294 GEL524294:GEM524294 GOH524294:GOI524294 GYD524294:GYE524294 HHZ524294:HIA524294 HRV524294:HRW524294 IBR524294:IBS524294 ILN524294:ILO524294 IVJ524294:IVK524294 JFF524294:JFG524294 JPB524294:JPC524294 JYX524294:JYY524294 KIT524294:KIU524294 KSP524294:KSQ524294 LCL524294:LCM524294 LMH524294:LMI524294 LWD524294:LWE524294 MFZ524294:MGA524294 MPV524294:MPW524294 MZR524294:MZS524294 NJN524294:NJO524294 NTJ524294:NTK524294 ODF524294:ODG524294 ONB524294:ONC524294 OWX524294:OWY524294 PGT524294:PGU524294 PQP524294:PQQ524294 QAL524294:QAM524294 QKH524294:QKI524294 QUD524294:QUE524294 RDZ524294:REA524294 RNV524294:RNW524294 RXR524294:RXS524294 SHN524294:SHO524294 SRJ524294:SRK524294 TBF524294:TBG524294 TLB524294:TLC524294 TUX524294:TUY524294 UET524294:UEU524294 UOP524294:UOQ524294 UYL524294:UYM524294 VIH524294:VII524294 VSD524294:VSE524294 WBZ524294:WCA524294 WLV524294:WLW524294 WVR524294:WVS524294 Q589830:R589830 JF589830:JG589830 TB589830:TC589830 ACX589830:ACY589830 AMT589830:AMU589830 AWP589830:AWQ589830 BGL589830:BGM589830 BQH589830:BQI589830 CAD589830:CAE589830 CJZ589830:CKA589830 CTV589830:CTW589830 DDR589830:DDS589830 DNN589830:DNO589830 DXJ589830:DXK589830 EHF589830:EHG589830 ERB589830:ERC589830 FAX589830:FAY589830 FKT589830:FKU589830 FUP589830:FUQ589830 GEL589830:GEM589830 GOH589830:GOI589830 GYD589830:GYE589830 HHZ589830:HIA589830 HRV589830:HRW589830 IBR589830:IBS589830 ILN589830:ILO589830 IVJ589830:IVK589830 JFF589830:JFG589830 JPB589830:JPC589830 JYX589830:JYY589830 KIT589830:KIU589830 KSP589830:KSQ589830 LCL589830:LCM589830 LMH589830:LMI589830 LWD589830:LWE589830 MFZ589830:MGA589830 MPV589830:MPW589830 MZR589830:MZS589830 NJN589830:NJO589830 NTJ589830:NTK589830 ODF589830:ODG589830 ONB589830:ONC589830 OWX589830:OWY589830 PGT589830:PGU589830 PQP589830:PQQ589830 QAL589830:QAM589830 QKH589830:QKI589830 QUD589830:QUE589830 RDZ589830:REA589830 RNV589830:RNW589830 RXR589830:RXS589830 SHN589830:SHO589830 SRJ589830:SRK589830 TBF589830:TBG589830 TLB589830:TLC589830 TUX589830:TUY589830 UET589830:UEU589830 UOP589830:UOQ589830 UYL589830:UYM589830 VIH589830:VII589830 VSD589830:VSE589830 WBZ589830:WCA589830 WLV589830:WLW589830 WVR589830:WVS589830 Q655366:R655366 JF655366:JG655366 TB655366:TC655366 ACX655366:ACY655366 AMT655366:AMU655366 AWP655366:AWQ655366 BGL655366:BGM655366 BQH655366:BQI655366 CAD655366:CAE655366 CJZ655366:CKA655366 CTV655366:CTW655366 DDR655366:DDS655366 DNN655366:DNO655366 DXJ655366:DXK655366 EHF655366:EHG655366 ERB655366:ERC655366 FAX655366:FAY655366 FKT655366:FKU655366 FUP655366:FUQ655366 GEL655366:GEM655366 GOH655366:GOI655366 GYD655366:GYE655366 HHZ655366:HIA655366 HRV655366:HRW655366 IBR655366:IBS655366 ILN655366:ILO655366 IVJ655366:IVK655366 JFF655366:JFG655366 JPB655366:JPC655366 JYX655366:JYY655366 KIT655366:KIU655366 KSP655366:KSQ655366 LCL655366:LCM655366 LMH655366:LMI655366 LWD655366:LWE655366 MFZ655366:MGA655366 MPV655366:MPW655366 MZR655366:MZS655366 NJN655366:NJO655366 NTJ655366:NTK655366 ODF655366:ODG655366 ONB655366:ONC655366 OWX655366:OWY655366 PGT655366:PGU655366 PQP655366:PQQ655366 QAL655366:QAM655366 QKH655366:QKI655366 QUD655366:QUE655366 RDZ655366:REA655366 RNV655366:RNW655366 RXR655366:RXS655366 SHN655366:SHO655366 SRJ655366:SRK655366 TBF655366:TBG655366 TLB655366:TLC655366 TUX655366:TUY655366 UET655366:UEU655366 UOP655366:UOQ655366 UYL655366:UYM655366 VIH655366:VII655366 VSD655366:VSE655366 WBZ655366:WCA655366 WLV655366:WLW655366 WVR655366:WVS655366 Q720902:R720902 JF720902:JG720902 TB720902:TC720902 ACX720902:ACY720902 AMT720902:AMU720902 AWP720902:AWQ720902 BGL720902:BGM720902 BQH720902:BQI720902 CAD720902:CAE720902 CJZ720902:CKA720902 CTV720902:CTW720902 DDR720902:DDS720902 DNN720902:DNO720902 DXJ720902:DXK720902 EHF720902:EHG720902 ERB720902:ERC720902 FAX720902:FAY720902 FKT720902:FKU720902 FUP720902:FUQ720902 GEL720902:GEM720902 GOH720902:GOI720902 GYD720902:GYE720902 HHZ720902:HIA720902 HRV720902:HRW720902 IBR720902:IBS720902 ILN720902:ILO720902 IVJ720902:IVK720902 JFF720902:JFG720902 JPB720902:JPC720902 JYX720902:JYY720902 KIT720902:KIU720902 KSP720902:KSQ720902 LCL720902:LCM720902 LMH720902:LMI720902 LWD720902:LWE720902 MFZ720902:MGA720902 MPV720902:MPW720902 MZR720902:MZS720902 NJN720902:NJO720902 NTJ720902:NTK720902 ODF720902:ODG720902 ONB720902:ONC720902 OWX720902:OWY720902 PGT720902:PGU720902 PQP720902:PQQ720902 QAL720902:QAM720902 QKH720902:QKI720902 QUD720902:QUE720902 RDZ720902:REA720902 RNV720902:RNW720902 RXR720902:RXS720902 SHN720902:SHO720902 SRJ720902:SRK720902 TBF720902:TBG720902 TLB720902:TLC720902 TUX720902:TUY720902 UET720902:UEU720902 UOP720902:UOQ720902 UYL720902:UYM720902 VIH720902:VII720902 VSD720902:VSE720902 WBZ720902:WCA720902 WLV720902:WLW720902 WVR720902:WVS720902 Q786438:R786438 JF786438:JG786438 TB786438:TC786438 ACX786438:ACY786438 AMT786438:AMU786438 AWP786438:AWQ786438 BGL786438:BGM786438 BQH786438:BQI786438 CAD786438:CAE786438 CJZ786438:CKA786438 CTV786438:CTW786438 DDR786438:DDS786438 DNN786438:DNO786438 DXJ786438:DXK786438 EHF786438:EHG786438 ERB786438:ERC786438 FAX786438:FAY786438 FKT786438:FKU786438 FUP786438:FUQ786438 GEL786438:GEM786438 GOH786438:GOI786438 GYD786438:GYE786438 HHZ786438:HIA786438 HRV786438:HRW786438 IBR786438:IBS786438 ILN786438:ILO786438 IVJ786438:IVK786438 JFF786438:JFG786438 JPB786438:JPC786438 JYX786438:JYY786438 KIT786438:KIU786438 KSP786438:KSQ786438 LCL786438:LCM786438 LMH786438:LMI786438 LWD786438:LWE786438 MFZ786438:MGA786438 MPV786438:MPW786438 MZR786438:MZS786438 NJN786438:NJO786438 NTJ786438:NTK786438 ODF786438:ODG786438 ONB786438:ONC786438 OWX786438:OWY786438 PGT786438:PGU786438 PQP786438:PQQ786438 QAL786438:QAM786438 QKH786438:QKI786438 QUD786438:QUE786438 RDZ786438:REA786438 RNV786438:RNW786438 RXR786438:RXS786438 SHN786438:SHO786438 SRJ786438:SRK786438 TBF786438:TBG786438 TLB786438:TLC786438 TUX786438:TUY786438 UET786438:UEU786438 UOP786438:UOQ786438 UYL786438:UYM786438 VIH786438:VII786438 VSD786438:VSE786438 WBZ786438:WCA786438 WLV786438:WLW786438 WVR786438:WVS786438 Q851974:R851974 JF851974:JG851974 TB851974:TC851974 ACX851974:ACY851974 AMT851974:AMU851974 AWP851974:AWQ851974 BGL851974:BGM851974 BQH851974:BQI851974 CAD851974:CAE851974 CJZ851974:CKA851974 CTV851974:CTW851974 DDR851974:DDS851974 DNN851974:DNO851974 DXJ851974:DXK851974 EHF851974:EHG851974 ERB851974:ERC851974 FAX851974:FAY851974 FKT851974:FKU851974 FUP851974:FUQ851974 GEL851974:GEM851974 GOH851974:GOI851974 GYD851974:GYE851974 HHZ851974:HIA851974 HRV851974:HRW851974 IBR851974:IBS851974 ILN851974:ILO851974 IVJ851974:IVK851974 JFF851974:JFG851974 JPB851974:JPC851974 JYX851974:JYY851974 KIT851974:KIU851974 KSP851974:KSQ851974 LCL851974:LCM851974 LMH851974:LMI851974 LWD851974:LWE851974 MFZ851974:MGA851974 MPV851974:MPW851974 MZR851974:MZS851974 NJN851974:NJO851974 NTJ851974:NTK851974 ODF851974:ODG851974 ONB851974:ONC851974 OWX851974:OWY851974 PGT851974:PGU851974 PQP851974:PQQ851974 QAL851974:QAM851974 QKH851974:QKI851974 QUD851974:QUE851974 RDZ851974:REA851974 RNV851974:RNW851974 RXR851974:RXS851974 SHN851974:SHO851974 SRJ851974:SRK851974 TBF851974:TBG851974 TLB851974:TLC851974 TUX851974:TUY851974 UET851974:UEU851974 UOP851974:UOQ851974 UYL851974:UYM851974 VIH851974:VII851974 VSD851974:VSE851974 WBZ851974:WCA851974 WLV851974:WLW851974 WVR851974:WVS851974 Q917510:R917510 JF917510:JG917510 TB917510:TC917510 ACX917510:ACY917510 AMT917510:AMU917510 AWP917510:AWQ917510 BGL917510:BGM917510 BQH917510:BQI917510 CAD917510:CAE917510 CJZ917510:CKA917510 CTV917510:CTW917510 DDR917510:DDS917510 DNN917510:DNO917510 DXJ917510:DXK917510 EHF917510:EHG917510 ERB917510:ERC917510 FAX917510:FAY917510 FKT917510:FKU917510 FUP917510:FUQ917510 GEL917510:GEM917510 GOH917510:GOI917510 GYD917510:GYE917510 HHZ917510:HIA917510 HRV917510:HRW917510 IBR917510:IBS917510 ILN917510:ILO917510 IVJ917510:IVK917510 JFF917510:JFG917510 JPB917510:JPC917510 JYX917510:JYY917510 KIT917510:KIU917510 KSP917510:KSQ917510 LCL917510:LCM917510 LMH917510:LMI917510 LWD917510:LWE917510 MFZ917510:MGA917510 MPV917510:MPW917510 MZR917510:MZS917510 NJN917510:NJO917510 NTJ917510:NTK917510 ODF917510:ODG917510 ONB917510:ONC917510 OWX917510:OWY917510 PGT917510:PGU917510 PQP917510:PQQ917510 QAL917510:QAM917510 QKH917510:QKI917510 QUD917510:QUE917510 RDZ917510:REA917510 RNV917510:RNW917510 RXR917510:RXS917510 SHN917510:SHO917510 SRJ917510:SRK917510 TBF917510:TBG917510 TLB917510:TLC917510 TUX917510:TUY917510 UET917510:UEU917510 UOP917510:UOQ917510 UYL917510:UYM917510 VIH917510:VII917510 VSD917510:VSE917510 WBZ917510:WCA917510 WLV917510:WLW917510 WVR917510:WVS917510 Q983046:R983046 JF983046:JG983046 TB983046:TC983046 ACX983046:ACY983046 AMT983046:AMU983046 AWP983046:AWQ983046 BGL983046:BGM983046 BQH983046:BQI983046 CAD983046:CAE983046 CJZ983046:CKA983046 CTV983046:CTW983046 DDR983046:DDS983046 DNN983046:DNO983046 DXJ983046:DXK983046 EHF983046:EHG983046 ERB983046:ERC983046 FAX983046:FAY983046 FKT983046:FKU983046 FUP983046:FUQ983046 GEL983046:GEM983046 GOH983046:GOI983046 GYD983046:GYE983046 HHZ983046:HIA983046 HRV983046:HRW983046 IBR983046:IBS983046 ILN983046:ILO983046 IVJ983046:IVK983046 JFF983046:JFG983046 JPB983046:JPC983046 JYX983046:JYY983046 KIT983046:KIU983046 KSP983046:KSQ983046 LCL983046:LCM983046 LMH983046:LMI983046 LWD983046:LWE983046 MFZ983046:MGA983046 MPV983046:MPW983046 MZR983046:MZS983046 NJN983046:NJO983046 NTJ983046:NTK983046 ODF983046:ODG983046 ONB983046:ONC983046 OWX983046:OWY983046 PGT983046:PGU983046 PQP983046:PQQ983046 QAL983046:QAM983046 QKH983046:QKI983046 QUD983046:QUE983046 RDZ983046:REA983046 RNV983046:RNW983046 RXR983046:RXS983046 SHN983046:SHO983046 SRJ983046:SRK983046 TBF983046:TBG983046 TLB983046:TLC983046 TUX983046:TUY983046 UET983046:UEU983046 UOP983046:UOQ983046 UYL983046:UYM983046 VIH983046:VII983046 VSD983046:VSE983046 WBZ983046:WCA983046 WLV983046:WLW983046 WVR983046:WVS983046" xr:uid="{4D1D05D4-BBBB-4597-9417-CFE0BCC6F28D}">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1:R11 JF11:JG11 TB11:TC11 ACX11:ACY11 AMT11:AMU11 AWP11:AWQ11 BGL11:BGM11 BQH11:BQI11 CAD11:CAE11 CJZ11:CKA11 CTV11:CTW11 DDR11:DDS11 DNN11:DNO11 DXJ11:DXK11 EHF11:EHG11 ERB11:ERC11 FAX11:FAY11 FKT11:FKU11 FUP11:FUQ11 GEL11:GEM11 GOH11:GOI11 GYD11:GYE11 HHZ11:HIA11 HRV11:HRW11 IBR11:IBS11 ILN11:ILO11 IVJ11:IVK11 JFF11:JFG11 JPB11:JPC11 JYX11:JYY11 KIT11:KIU11 KSP11:KSQ11 LCL11:LCM11 LMH11:LMI11 LWD11:LWE11 MFZ11:MGA11 MPV11:MPW11 MZR11:MZS11 NJN11:NJO11 NTJ11:NTK11 ODF11:ODG11 ONB11:ONC11 OWX11:OWY11 PGT11:PGU11 PQP11:PQQ11 QAL11:QAM11 QKH11:QKI11 QUD11:QUE11 RDZ11:REA11 RNV11:RNW11 RXR11:RXS11 SHN11:SHO11 SRJ11:SRK11 TBF11:TBG11 TLB11:TLC11 TUX11:TUY11 UET11:UEU11 UOP11:UOQ11 UYL11:UYM11 VIH11:VII11 VSD11:VSE11 WBZ11:WCA11 WLV11:WLW11 WVR11:WVS11 Q65543:R65543 JF65543:JG65543 TB65543:TC65543 ACX65543:ACY65543 AMT65543:AMU65543 AWP65543:AWQ65543 BGL65543:BGM65543 BQH65543:BQI65543 CAD65543:CAE65543 CJZ65543:CKA65543 CTV65543:CTW65543 DDR65543:DDS65543 DNN65543:DNO65543 DXJ65543:DXK65543 EHF65543:EHG65543 ERB65543:ERC65543 FAX65543:FAY65543 FKT65543:FKU65543 FUP65543:FUQ65543 GEL65543:GEM65543 GOH65543:GOI65543 GYD65543:GYE65543 HHZ65543:HIA65543 HRV65543:HRW65543 IBR65543:IBS65543 ILN65543:ILO65543 IVJ65543:IVK65543 JFF65543:JFG65543 JPB65543:JPC65543 JYX65543:JYY65543 KIT65543:KIU65543 KSP65543:KSQ65543 LCL65543:LCM65543 LMH65543:LMI65543 LWD65543:LWE65543 MFZ65543:MGA65543 MPV65543:MPW65543 MZR65543:MZS65543 NJN65543:NJO65543 NTJ65543:NTK65543 ODF65543:ODG65543 ONB65543:ONC65543 OWX65543:OWY65543 PGT65543:PGU65543 PQP65543:PQQ65543 QAL65543:QAM65543 QKH65543:QKI65543 QUD65543:QUE65543 RDZ65543:REA65543 RNV65543:RNW65543 RXR65543:RXS65543 SHN65543:SHO65543 SRJ65543:SRK65543 TBF65543:TBG65543 TLB65543:TLC65543 TUX65543:TUY65543 UET65543:UEU65543 UOP65543:UOQ65543 UYL65543:UYM65543 VIH65543:VII65543 VSD65543:VSE65543 WBZ65543:WCA65543 WLV65543:WLW65543 WVR65543:WVS65543 Q131079:R131079 JF131079:JG131079 TB131079:TC131079 ACX131079:ACY131079 AMT131079:AMU131079 AWP131079:AWQ131079 BGL131079:BGM131079 BQH131079:BQI131079 CAD131079:CAE131079 CJZ131079:CKA131079 CTV131079:CTW131079 DDR131079:DDS131079 DNN131079:DNO131079 DXJ131079:DXK131079 EHF131079:EHG131079 ERB131079:ERC131079 FAX131079:FAY131079 FKT131079:FKU131079 FUP131079:FUQ131079 GEL131079:GEM131079 GOH131079:GOI131079 GYD131079:GYE131079 HHZ131079:HIA131079 HRV131079:HRW131079 IBR131079:IBS131079 ILN131079:ILO131079 IVJ131079:IVK131079 JFF131079:JFG131079 JPB131079:JPC131079 JYX131079:JYY131079 KIT131079:KIU131079 KSP131079:KSQ131079 LCL131079:LCM131079 LMH131079:LMI131079 LWD131079:LWE131079 MFZ131079:MGA131079 MPV131079:MPW131079 MZR131079:MZS131079 NJN131079:NJO131079 NTJ131079:NTK131079 ODF131079:ODG131079 ONB131079:ONC131079 OWX131079:OWY131079 PGT131079:PGU131079 PQP131079:PQQ131079 QAL131079:QAM131079 QKH131079:QKI131079 QUD131079:QUE131079 RDZ131079:REA131079 RNV131079:RNW131079 RXR131079:RXS131079 SHN131079:SHO131079 SRJ131079:SRK131079 TBF131079:TBG131079 TLB131079:TLC131079 TUX131079:TUY131079 UET131079:UEU131079 UOP131079:UOQ131079 UYL131079:UYM131079 VIH131079:VII131079 VSD131079:VSE131079 WBZ131079:WCA131079 WLV131079:WLW131079 WVR131079:WVS131079 Q196615:R196615 JF196615:JG196615 TB196615:TC196615 ACX196615:ACY196615 AMT196615:AMU196615 AWP196615:AWQ196615 BGL196615:BGM196615 BQH196615:BQI196615 CAD196615:CAE196615 CJZ196615:CKA196615 CTV196615:CTW196615 DDR196615:DDS196615 DNN196615:DNO196615 DXJ196615:DXK196615 EHF196615:EHG196615 ERB196615:ERC196615 FAX196615:FAY196615 FKT196615:FKU196615 FUP196615:FUQ196615 GEL196615:GEM196615 GOH196615:GOI196615 GYD196615:GYE196615 HHZ196615:HIA196615 HRV196615:HRW196615 IBR196615:IBS196615 ILN196615:ILO196615 IVJ196615:IVK196615 JFF196615:JFG196615 JPB196615:JPC196615 JYX196615:JYY196615 KIT196615:KIU196615 KSP196615:KSQ196615 LCL196615:LCM196615 LMH196615:LMI196615 LWD196615:LWE196615 MFZ196615:MGA196615 MPV196615:MPW196615 MZR196615:MZS196615 NJN196615:NJO196615 NTJ196615:NTK196615 ODF196615:ODG196615 ONB196615:ONC196615 OWX196615:OWY196615 PGT196615:PGU196615 PQP196615:PQQ196615 QAL196615:QAM196615 QKH196615:QKI196615 QUD196615:QUE196615 RDZ196615:REA196615 RNV196615:RNW196615 RXR196615:RXS196615 SHN196615:SHO196615 SRJ196615:SRK196615 TBF196615:TBG196615 TLB196615:TLC196615 TUX196615:TUY196615 UET196615:UEU196615 UOP196615:UOQ196615 UYL196615:UYM196615 VIH196615:VII196615 VSD196615:VSE196615 WBZ196615:WCA196615 WLV196615:WLW196615 WVR196615:WVS196615 Q262151:R262151 JF262151:JG262151 TB262151:TC262151 ACX262151:ACY262151 AMT262151:AMU262151 AWP262151:AWQ262151 BGL262151:BGM262151 BQH262151:BQI262151 CAD262151:CAE262151 CJZ262151:CKA262151 CTV262151:CTW262151 DDR262151:DDS262151 DNN262151:DNO262151 DXJ262151:DXK262151 EHF262151:EHG262151 ERB262151:ERC262151 FAX262151:FAY262151 FKT262151:FKU262151 FUP262151:FUQ262151 GEL262151:GEM262151 GOH262151:GOI262151 GYD262151:GYE262151 HHZ262151:HIA262151 HRV262151:HRW262151 IBR262151:IBS262151 ILN262151:ILO262151 IVJ262151:IVK262151 JFF262151:JFG262151 JPB262151:JPC262151 JYX262151:JYY262151 KIT262151:KIU262151 KSP262151:KSQ262151 LCL262151:LCM262151 LMH262151:LMI262151 LWD262151:LWE262151 MFZ262151:MGA262151 MPV262151:MPW262151 MZR262151:MZS262151 NJN262151:NJO262151 NTJ262151:NTK262151 ODF262151:ODG262151 ONB262151:ONC262151 OWX262151:OWY262151 PGT262151:PGU262151 PQP262151:PQQ262151 QAL262151:QAM262151 QKH262151:QKI262151 QUD262151:QUE262151 RDZ262151:REA262151 RNV262151:RNW262151 RXR262151:RXS262151 SHN262151:SHO262151 SRJ262151:SRK262151 TBF262151:TBG262151 TLB262151:TLC262151 TUX262151:TUY262151 UET262151:UEU262151 UOP262151:UOQ262151 UYL262151:UYM262151 VIH262151:VII262151 VSD262151:VSE262151 WBZ262151:WCA262151 WLV262151:WLW262151 WVR262151:WVS262151 Q327687:R327687 JF327687:JG327687 TB327687:TC327687 ACX327687:ACY327687 AMT327687:AMU327687 AWP327687:AWQ327687 BGL327687:BGM327687 BQH327687:BQI327687 CAD327687:CAE327687 CJZ327687:CKA327687 CTV327687:CTW327687 DDR327687:DDS327687 DNN327687:DNO327687 DXJ327687:DXK327687 EHF327687:EHG327687 ERB327687:ERC327687 FAX327687:FAY327687 FKT327687:FKU327687 FUP327687:FUQ327687 GEL327687:GEM327687 GOH327687:GOI327687 GYD327687:GYE327687 HHZ327687:HIA327687 HRV327687:HRW327687 IBR327687:IBS327687 ILN327687:ILO327687 IVJ327687:IVK327687 JFF327687:JFG327687 JPB327687:JPC327687 JYX327687:JYY327687 KIT327687:KIU327687 KSP327687:KSQ327687 LCL327687:LCM327687 LMH327687:LMI327687 LWD327687:LWE327687 MFZ327687:MGA327687 MPV327687:MPW327687 MZR327687:MZS327687 NJN327687:NJO327687 NTJ327687:NTK327687 ODF327687:ODG327687 ONB327687:ONC327687 OWX327687:OWY327687 PGT327687:PGU327687 PQP327687:PQQ327687 QAL327687:QAM327687 QKH327687:QKI327687 QUD327687:QUE327687 RDZ327687:REA327687 RNV327687:RNW327687 RXR327687:RXS327687 SHN327687:SHO327687 SRJ327687:SRK327687 TBF327687:TBG327687 TLB327687:TLC327687 TUX327687:TUY327687 UET327687:UEU327687 UOP327687:UOQ327687 UYL327687:UYM327687 VIH327687:VII327687 VSD327687:VSE327687 WBZ327687:WCA327687 WLV327687:WLW327687 WVR327687:WVS327687 Q393223:R393223 JF393223:JG393223 TB393223:TC393223 ACX393223:ACY393223 AMT393223:AMU393223 AWP393223:AWQ393223 BGL393223:BGM393223 BQH393223:BQI393223 CAD393223:CAE393223 CJZ393223:CKA393223 CTV393223:CTW393223 DDR393223:DDS393223 DNN393223:DNO393223 DXJ393223:DXK393223 EHF393223:EHG393223 ERB393223:ERC393223 FAX393223:FAY393223 FKT393223:FKU393223 FUP393223:FUQ393223 GEL393223:GEM393223 GOH393223:GOI393223 GYD393223:GYE393223 HHZ393223:HIA393223 HRV393223:HRW393223 IBR393223:IBS393223 ILN393223:ILO393223 IVJ393223:IVK393223 JFF393223:JFG393223 JPB393223:JPC393223 JYX393223:JYY393223 KIT393223:KIU393223 KSP393223:KSQ393223 LCL393223:LCM393223 LMH393223:LMI393223 LWD393223:LWE393223 MFZ393223:MGA393223 MPV393223:MPW393223 MZR393223:MZS393223 NJN393223:NJO393223 NTJ393223:NTK393223 ODF393223:ODG393223 ONB393223:ONC393223 OWX393223:OWY393223 PGT393223:PGU393223 PQP393223:PQQ393223 QAL393223:QAM393223 QKH393223:QKI393223 QUD393223:QUE393223 RDZ393223:REA393223 RNV393223:RNW393223 RXR393223:RXS393223 SHN393223:SHO393223 SRJ393223:SRK393223 TBF393223:TBG393223 TLB393223:TLC393223 TUX393223:TUY393223 UET393223:UEU393223 UOP393223:UOQ393223 UYL393223:UYM393223 VIH393223:VII393223 VSD393223:VSE393223 WBZ393223:WCA393223 WLV393223:WLW393223 WVR393223:WVS393223 Q458759:R458759 JF458759:JG458759 TB458759:TC458759 ACX458759:ACY458759 AMT458759:AMU458759 AWP458759:AWQ458759 BGL458759:BGM458759 BQH458759:BQI458759 CAD458759:CAE458759 CJZ458759:CKA458759 CTV458759:CTW458759 DDR458759:DDS458759 DNN458759:DNO458759 DXJ458759:DXK458759 EHF458759:EHG458759 ERB458759:ERC458759 FAX458759:FAY458759 FKT458759:FKU458759 FUP458759:FUQ458759 GEL458759:GEM458759 GOH458759:GOI458759 GYD458759:GYE458759 HHZ458759:HIA458759 HRV458759:HRW458759 IBR458759:IBS458759 ILN458759:ILO458759 IVJ458759:IVK458759 JFF458759:JFG458759 JPB458759:JPC458759 JYX458759:JYY458759 KIT458759:KIU458759 KSP458759:KSQ458759 LCL458759:LCM458759 LMH458759:LMI458759 LWD458759:LWE458759 MFZ458759:MGA458759 MPV458759:MPW458759 MZR458759:MZS458759 NJN458759:NJO458759 NTJ458759:NTK458759 ODF458759:ODG458759 ONB458759:ONC458759 OWX458759:OWY458759 PGT458759:PGU458759 PQP458759:PQQ458759 QAL458759:QAM458759 QKH458759:QKI458759 QUD458759:QUE458759 RDZ458759:REA458759 RNV458759:RNW458759 RXR458759:RXS458759 SHN458759:SHO458759 SRJ458759:SRK458759 TBF458759:TBG458759 TLB458759:TLC458759 TUX458759:TUY458759 UET458759:UEU458759 UOP458759:UOQ458759 UYL458759:UYM458759 VIH458759:VII458759 VSD458759:VSE458759 WBZ458759:WCA458759 WLV458759:WLW458759 WVR458759:WVS458759 Q524295:R524295 JF524295:JG524295 TB524295:TC524295 ACX524295:ACY524295 AMT524295:AMU524295 AWP524295:AWQ524295 BGL524295:BGM524295 BQH524295:BQI524295 CAD524295:CAE524295 CJZ524295:CKA524295 CTV524295:CTW524295 DDR524295:DDS524295 DNN524295:DNO524295 DXJ524295:DXK524295 EHF524295:EHG524295 ERB524295:ERC524295 FAX524295:FAY524295 FKT524295:FKU524295 FUP524295:FUQ524295 GEL524295:GEM524295 GOH524295:GOI524295 GYD524295:GYE524295 HHZ524295:HIA524295 HRV524295:HRW524295 IBR524295:IBS524295 ILN524295:ILO524295 IVJ524295:IVK524295 JFF524295:JFG524295 JPB524295:JPC524295 JYX524295:JYY524295 KIT524295:KIU524295 KSP524295:KSQ524295 LCL524295:LCM524295 LMH524295:LMI524295 LWD524295:LWE524295 MFZ524295:MGA524295 MPV524295:MPW524295 MZR524295:MZS524295 NJN524295:NJO524295 NTJ524295:NTK524295 ODF524295:ODG524295 ONB524295:ONC524295 OWX524295:OWY524295 PGT524295:PGU524295 PQP524295:PQQ524295 QAL524295:QAM524295 QKH524295:QKI524295 QUD524295:QUE524295 RDZ524295:REA524295 RNV524295:RNW524295 RXR524295:RXS524295 SHN524295:SHO524295 SRJ524295:SRK524295 TBF524295:TBG524295 TLB524295:TLC524295 TUX524295:TUY524295 UET524295:UEU524295 UOP524295:UOQ524295 UYL524295:UYM524295 VIH524295:VII524295 VSD524295:VSE524295 WBZ524295:WCA524295 WLV524295:WLW524295 WVR524295:WVS524295 Q589831:R589831 JF589831:JG589831 TB589831:TC589831 ACX589831:ACY589831 AMT589831:AMU589831 AWP589831:AWQ589831 BGL589831:BGM589831 BQH589831:BQI589831 CAD589831:CAE589831 CJZ589831:CKA589831 CTV589831:CTW589831 DDR589831:DDS589831 DNN589831:DNO589831 DXJ589831:DXK589831 EHF589831:EHG589831 ERB589831:ERC589831 FAX589831:FAY589831 FKT589831:FKU589831 FUP589831:FUQ589831 GEL589831:GEM589831 GOH589831:GOI589831 GYD589831:GYE589831 HHZ589831:HIA589831 HRV589831:HRW589831 IBR589831:IBS589831 ILN589831:ILO589831 IVJ589831:IVK589831 JFF589831:JFG589831 JPB589831:JPC589831 JYX589831:JYY589831 KIT589831:KIU589831 KSP589831:KSQ589831 LCL589831:LCM589831 LMH589831:LMI589831 LWD589831:LWE589831 MFZ589831:MGA589831 MPV589831:MPW589831 MZR589831:MZS589831 NJN589831:NJO589831 NTJ589831:NTK589831 ODF589831:ODG589831 ONB589831:ONC589831 OWX589831:OWY589831 PGT589831:PGU589831 PQP589831:PQQ589831 QAL589831:QAM589831 QKH589831:QKI589831 QUD589831:QUE589831 RDZ589831:REA589831 RNV589831:RNW589831 RXR589831:RXS589831 SHN589831:SHO589831 SRJ589831:SRK589831 TBF589831:TBG589831 TLB589831:TLC589831 TUX589831:TUY589831 UET589831:UEU589831 UOP589831:UOQ589831 UYL589831:UYM589831 VIH589831:VII589831 VSD589831:VSE589831 WBZ589831:WCA589831 WLV589831:WLW589831 WVR589831:WVS589831 Q655367:R655367 JF655367:JG655367 TB655367:TC655367 ACX655367:ACY655367 AMT655367:AMU655367 AWP655367:AWQ655367 BGL655367:BGM655367 BQH655367:BQI655367 CAD655367:CAE655367 CJZ655367:CKA655367 CTV655367:CTW655367 DDR655367:DDS655367 DNN655367:DNO655367 DXJ655367:DXK655367 EHF655367:EHG655367 ERB655367:ERC655367 FAX655367:FAY655367 FKT655367:FKU655367 FUP655367:FUQ655367 GEL655367:GEM655367 GOH655367:GOI655367 GYD655367:GYE655367 HHZ655367:HIA655367 HRV655367:HRW655367 IBR655367:IBS655367 ILN655367:ILO655367 IVJ655367:IVK655367 JFF655367:JFG655367 JPB655367:JPC655367 JYX655367:JYY655367 KIT655367:KIU655367 KSP655367:KSQ655367 LCL655367:LCM655367 LMH655367:LMI655367 LWD655367:LWE655367 MFZ655367:MGA655367 MPV655367:MPW655367 MZR655367:MZS655367 NJN655367:NJO655367 NTJ655367:NTK655367 ODF655367:ODG655367 ONB655367:ONC655367 OWX655367:OWY655367 PGT655367:PGU655367 PQP655367:PQQ655367 QAL655367:QAM655367 QKH655367:QKI655367 QUD655367:QUE655367 RDZ655367:REA655367 RNV655367:RNW655367 RXR655367:RXS655367 SHN655367:SHO655367 SRJ655367:SRK655367 TBF655367:TBG655367 TLB655367:TLC655367 TUX655367:TUY655367 UET655367:UEU655367 UOP655367:UOQ655367 UYL655367:UYM655367 VIH655367:VII655367 VSD655367:VSE655367 WBZ655367:WCA655367 WLV655367:WLW655367 WVR655367:WVS655367 Q720903:R720903 JF720903:JG720903 TB720903:TC720903 ACX720903:ACY720903 AMT720903:AMU720903 AWP720903:AWQ720903 BGL720903:BGM720903 BQH720903:BQI720903 CAD720903:CAE720903 CJZ720903:CKA720903 CTV720903:CTW720903 DDR720903:DDS720903 DNN720903:DNO720903 DXJ720903:DXK720903 EHF720903:EHG720903 ERB720903:ERC720903 FAX720903:FAY720903 FKT720903:FKU720903 FUP720903:FUQ720903 GEL720903:GEM720903 GOH720903:GOI720903 GYD720903:GYE720903 HHZ720903:HIA720903 HRV720903:HRW720903 IBR720903:IBS720903 ILN720903:ILO720903 IVJ720903:IVK720903 JFF720903:JFG720903 JPB720903:JPC720903 JYX720903:JYY720903 KIT720903:KIU720903 KSP720903:KSQ720903 LCL720903:LCM720903 LMH720903:LMI720903 LWD720903:LWE720903 MFZ720903:MGA720903 MPV720903:MPW720903 MZR720903:MZS720903 NJN720903:NJO720903 NTJ720903:NTK720903 ODF720903:ODG720903 ONB720903:ONC720903 OWX720903:OWY720903 PGT720903:PGU720903 PQP720903:PQQ720903 QAL720903:QAM720903 QKH720903:QKI720903 QUD720903:QUE720903 RDZ720903:REA720903 RNV720903:RNW720903 RXR720903:RXS720903 SHN720903:SHO720903 SRJ720903:SRK720903 TBF720903:TBG720903 TLB720903:TLC720903 TUX720903:TUY720903 UET720903:UEU720903 UOP720903:UOQ720903 UYL720903:UYM720903 VIH720903:VII720903 VSD720903:VSE720903 WBZ720903:WCA720903 WLV720903:WLW720903 WVR720903:WVS720903 Q786439:R786439 JF786439:JG786439 TB786439:TC786439 ACX786439:ACY786439 AMT786439:AMU786439 AWP786439:AWQ786439 BGL786439:BGM786439 BQH786439:BQI786439 CAD786439:CAE786439 CJZ786439:CKA786439 CTV786439:CTW786439 DDR786439:DDS786439 DNN786439:DNO786439 DXJ786439:DXK786439 EHF786439:EHG786439 ERB786439:ERC786439 FAX786439:FAY786439 FKT786439:FKU786439 FUP786439:FUQ786439 GEL786439:GEM786439 GOH786439:GOI786439 GYD786439:GYE786439 HHZ786439:HIA786439 HRV786439:HRW786439 IBR786439:IBS786439 ILN786439:ILO786439 IVJ786439:IVK786439 JFF786439:JFG786439 JPB786439:JPC786439 JYX786439:JYY786439 KIT786439:KIU786439 KSP786439:KSQ786439 LCL786439:LCM786439 LMH786439:LMI786439 LWD786439:LWE786439 MFZ786439:MGA786439 MPV786439:MPW786439 MZR786439:MZS786439 NJN786439:NJO786439 NTJ786439:NTK786439 ODF786439:ODG786439 ONB786439:ONC786439 OWX786439:OWY786439 PGT786439:PGU786439 PQP786439:PQQ786439 QAL786439:QAM786439 QKH786439:QKI786439 QUD786439:QUE786439 RDZ786439:REA786439 RNV786439:RNW786439 RXR786439:RXS786439 SHN786439:SHO786439 SRJ786439:SRK786439 TBF786439:TBG786439 TLB786439:TLC786439 TUX786439:TUY786439 UET786439:UEU786439 UOP786439:UOQ786439 UYL786439:UYM786439 VIH786439:VII786439 VSD786439:VSE786439 WBZ786439:WCA786439 WLV786439:WLW786439 WVR786439:WVS786439 Q851975:R851975 JF851975:JG851975 TB851975:TC851975 ACX851975:ACY851975 AMT851975:AMU851975 AWP851975:AWQ851975 BGL851975:BGM851975 BQH851975:BQI851975 CAD851975:CAE851975 CJZ851975:CKA851975 CTV851975:CTW851975 DDR851975:DDS851975 DNN851975:DNO851975 DXJ851975:DXK851975 EHF851975:EHG851975 ERB851975:ERC851975 FAX851975:FAY851975 FKT851975:FKU851975 FUP851975:FUQ851975 GEL851975:GEM851975 GOH851975:GOI851975 GYD851975:GYE851975 HHZ851975:HIA851975 HRV851975:HRW851975 IBR851975:IBS851975 ILN851975:ILO851975 IVJ851975:IVK851975 JFF851975:JFG851975 JPB851975:JPC851975 JYX851975:JYY851975 KIT851975:KIU851975 KSP851975:KSQ851975 LCL851975:LCM851975 LMH851975:LMI851975 LWD851975:LWE851975 MFZ851975:MGA851975 MPV851975:MPW851975 MZR851975:MZS851975 NJN851975:NJO851975 NTJ851975:NTK851975 ODF851975:ODG851975 ONB851975:ONC851975 OWX851975:OWY851975 PGT851975:PGU851975 PQP851975:PQQ851975 QAL851975:QAM851975 QKH851975:QKI851975 QUD851975:QUE851975 RDZ851975:REA851975 RNV851975:RNW851975 RXR851975:RXS851975 SHN851975:SHO851975 SRJ851975:SRK851975 TBF851975:TBG851975 TLB851975:TLC851975 TUX851975:TUY851975 UET851975:UEU851975 UOP851975:UOQ851975 UYL851975:UYM851975 VIH851975:VII851975 VSD851975:VSE851975 WBZ851975:WCA851975 WLV851975:WLW851975 WVR851975:WVS851975 Q917511:R917511 JF917511:JG917511 TB917511:TC917511 ACX917511:ACY917511 AMT917511:AMU917511 AWP917511:AWQ917511 BGL917511:BGM917511 BQH917511:BQI917511 CAD917511:CAE917511 CJZ917511:CKA917511 CTV917511:CTW917511 DDR917511:DDS917511 DNN917511:DNO917511 DXJ917511:DXK917511 EHF917511:EHG917511 ERB917511:ERC917511 FAX917511:FAY917511 FKT917511:FKU917511 FUP917511:FUQ917511 GEL917511:GEM917511 GOH917511:GOI917511 GYD917511:GYE917511 HHZ917511:HIA917511 HRV917511:HRW917511 IBR917511:IBS917511 ILN917511:ILO917511 IVJ917511:IVK917511 JFF917511:JFG917511 JPB917511:JPC917511 JYX917511:JYY917511 KIT917511:KIU917511 KSP917511:KSQ917511 LCL917511:LCM917511 LMH917511:LMI917511 LWD917511:LWE917511 MFZ917511:MGA917511 MPV917511:MPW917511 MZR917511:MZS917511 NJN917511:NJO917511 NTJ917511:NTK917511 ODF917511:ODG917511 ONB917511:ONC917511 OWX917511:OWY917511 PGT917511:PGU917511 PQP917511:PQQ917511 QAL917511:QAM917511 QKH917511:QKI917511 QUD917511:QUE917511 RDZ917511:REA917511 RNV917511:RNW917511 RXR917511:RXS917511 SHN917511:SHO917511 SRJ917511:SRK917511 TBF917511:TBG917511 TLB917511:TLC917511 TUX917511:TUY917511 UET917511:UEU917511 UOP917511:UOQ917511 UYL917511:UYM917511 VIH917511:VII917511 VSD917511:VSE917511 WBZ917511:WCA917511 WLV917511:WLW917511 WVR917511:WVS917511 Q983047:R983047 JF983047:JG983047 TB983047:TC983047 ACX983047:ACY983047 AMT983047:AMU983047 AWP983047:AWQ983047 BGL983047:BGM983047 BQH983047:BQI983047 CAD983047:CAE983047 CJZ983047:CKA983047 CTV983047:CTW983047 DDR983047:DDS983047 DNN983047:DNO983047 DXJ983047:DXK983047 EHF983047:EHG983047 ERB983047:ERC983047 FAX983047:FAY983047 FKT983047:FKU983047 FUP983047:FUQ983047 GEL983047:GEM983047 GOH983047:GOI983047 GYD983047:GYE983047 HHZ983047:HIA983047 HRV983047:HRW983047 IBR983047:IBS983047 ILN983047:ILO983047 IVJ983047:IVK983047 JFF983047:JFG983047 JPB983047:JPC983047 JYX983047:JYY983047 KIT983047:KIU983047 KSP983047:KSQ983047 LCL983047:LCM983047 LMH983047:LMI983047 LWD983047:LWE983047 MFZ983047:MGA983047 MPV983047:MPW983047 MZR983047:MZS983047 NJN983047:NJO983047 NTJ983047:NTK983047 ODF983047:ODG983047 ONB983047:ONC983047 OWX983047:OWY983047 PGT983047:PGU983047 PQP983047:PQQ983047 QAL983047:QAM983047 QKH983047:QKI983047 QUD983047:QUE983047 RDZ983047:REA983047 RNV983047:RNW983047 RXR983047:RXS983047 SHN983047:SHO983047 SRJ983047:SRK983047 TBF983047:TBG983047 TLB983047:TLC983047 TUX983047:TUY983047 UET983047:UEU983047 UOP983047:UOQ983047 UYL983047:UYM983047 VIH983047:VII983047 VSD983047:VSE983047 WBZ983047:WCA983047 WLV983047:WLW983047 WVR983047:WVS983047" xr:uid="{50C8D250-BB2C-4FC0-83B0-9AF65F5572C2}">
      <formula1>0</formula1>
      <formula2>0</formula2>
    </dataValidation>
    <dataValidation operator="greaterThanOrEqual" allowBlank="1" showErrorMessage="1" errorTitle="Erro de valores" error="Digite um valor igual a 0% ou 2%." sqref="R28 JG28 TC28 ACY28 AMU28 AWQ28 BGM28 BQI28 CAE28 CKA28 CTW28 DDS28 DNO28 DXK28 EHG28 ERC28 FAY28 FKU28 FUQ28 GEM28 GOI28 GYE28 HIA28 HRW28 IBS28 ILO28 IVK28 JFG28 JPC28 JYY28 KIU28 KSQ28 LCM28 LMI28 LWE28 MGA28 MPW28 MZS28 NJO28 NTK28 ODG28 ONC28 OWY28 PGU28 PQQ28 QAM28 QKI28 QUE28 REA28 RNW28 RXS28 SHO28 SRK28 TBG28 TLC28 TUY28 UEU28 UOQ28 UYM28 VII28 VSE28 WCA28 WLW28 WVS28 R65560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R131096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R196632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R262168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R327704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R393240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R458776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R524312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R589848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R655384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R720920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R786456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R851992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R917528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R983064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R71 JG71 TC71 ACY71 AMU71 AWQ71 BGM71 BQI71 CAE71 CKA71 CTW71 DDS71 DNO71 DXK71 EHG71 ERC71 FAY71 FKU71 FUQ71 GEM71 GOI71 GYE71 HIA71 HRW71 IBS71 ILO71 IVK71 JFG71 JPC71 JYY71 KIU71 KSQ71 LCM71 LMI71 LWE71 MGA71 MPW71 MZS71 NJO71 NTK71 ODG71 ONC71 OWY71 PGU71 PQQ71 QAM71 QKI71 QUE71 REA71 RNW71 RXS71 SHO71 SRK71 TBG71 TLC71 TUY71 UEU71 UOQ71 UYM71 VII71 VSE71 WCA71 WLW71 WVS71 R65600 JG65600 TC65600 ACY65600 AMU65600 AWQ65600 BGM65600 BQI65600 CAE65600 CKA65600 CTW65600 DDS65600 DNO65600 DXK65600 EHG65600 ERC65600 FAY65600 FKU65600 FUQ65600 GEM65600 GOI65600 GYE65600 HIA65600 HRW65600 IBS65600 ILO65600 IVK65600 JFG65600 JPC65600 JYY65600 KIU65600 KSQ65600 LCM65600 LMI65600 LWE65600 MGA65600 MPW65600 MZS65600 NJO65600 NTK65600 ODG65600 ONC65600 OWY65600 PGU65600 PQQ65600 QAM65600 QKI65600 QUE65600 REA65600 RNW65600 RXS65600 SHO65600 SRK65600 TBG65600 TLC65600 TUY65600 UEU65600 UOQ65600 UYM65600 VII65600 VSE65600 WCA65600 WLW65600 WVS65600 R131136 JG131136 TC131136 ACY131136 AMU131136 AWQ131136 BGM131136 BQI131136 CAE131136 CKA131136 CTW131136 DDS131136 DNO131136 DXK131136 EHG131136 ERC131136 FAY131136 FKU131136 FUQ131136 GEM131136 GOI131136 GYE131136 HIA131136 HRW131136 IBS131136 ILO131136 IVK131136 JFG131136 JPC131136 JYY131136 KIU131136 KSQ131136 LCM131136 LMI131136 LWE131136 MGA131136 MPW131136 MZS131136 NJO131136 NTK131136 ODG131136 ONC131136 OWY131136 PGU131136 PQQ131136 QAM131136 QKI131136 QUE131136 REA131136 RNW131136 RXS131136 SHO131136 SRK131136 TBG131136 TLC131136 TUY131136 UEU131136 UOQ131136 UYM131136 VII131136 VSE131136 WCA131136 WLW131136 WVS131136 R196672 JG196672 TC196672 ACY196672 AMU196672 AWQ196672 BGM196672 BQI196672 CAE196672 CKA196672 CTW196672 DDS196672 DNO196672 DXK196672 EHG196672 ERC196672 FAY196672 FKU196672 FUQ196672 GEM196672 GOI196672 GYE196672 HIA196672 HRW196672 IBS196672 ILO196672 IVK196672 JFG196672 JPC196672 JYY196672 KIU196672 KSQ196672 LCM196672 LMI196672 LWE196672 MGA196672 MPW196672 MZS196672 NJO196672 NTK196672 ODG196672 ONC196672 OWY196672 PGU196672 PQQ196672 QAM196672 QKI196672 QUE196672 REA196672 RNW196672 RXS196672 SHO196672 SRK196672 TBG196672 TLC196672 TUY196672 UEU196672 UOQ196672 UYM196672 VII196672 VSE196672 WCA196672 WLW196672 WVS196672 R262208 JG262208 TC262208 ACY262208 AMU262208 AWQ262208 BGM262208 BQI262208 CAE262208 CKA262208 CTW262208 DDS262208 DNO262208 DXK262208 EHG262208 ERC262208 FAY262208 FKU262208 FUQ262208 GEM262208 GOI262208 GYE262208 HIA262208 HRW262208 IBS262208 ILO262208 IVK262208 JFG262208 JPC262208 JYY262208 KIU262208 KSQ262208 LCM262208 LMI262208 LWE262208 MGA262208 MPW262208 MZS262208 NJO262208 NTK262208 ODG262208 ONC262208 OWY262208 PGU262208 PQQ262208 QAM262208 QKI262208 QUE262208 REA262208 RNW262208 RXS262208 SHO262208 SRK262208 TBG262208 TLC262208 TUY262208 UEU262208 UOQ262208 UYM262208 VII262208 VSE262208 WCA262208 WLW262208 WVS262208 R327744 JG327744 TC327744 ACY327744 AMU327744 AWQ327744 BGM327744 BQI327744 CAE327744 CKA327744 CTW327744 DDS327744 DNO327744 DXK327744 EHG327744 ERC327744 FAY327744 FKU327744 FUQ327744 GEM327744 GOI327744 GYE327744 HIA327744 HRW327744 IBS327744 ILO327744 IVK327744 JFG327744 JPC327744 JYY327744 KIU327744 KSQ327744 LCM327744 LMI327744 LWE327744 MGA327744 MPW327744 MZS327744 NJO327744 NTK327744 ODG327744 ONC327744 OWY327744 PGU327744 PQQ327744 QAM327744 QKI327744 QUE327744 REA327744 RNW327744 RXS327744 SHO327744 SRK327744 TBG327744 TLC327744 TUY327744 UEU327744 UOQ327744 UYM327744 VII327744 VSE327744 WCA327744 WLW327744 WVS327744 R393280 JG393280 TC393280 ACY393280 AMU393280 AWQ393280 BGM393280 BQI393280 CAE393280 CKA393280 CTW393280 DDS393280 DNO393280 DXK393280 EHG393280 ERC393280 FAY393280 FKU393280 FUQ393280 GEM393280 GOI393280 GYE393280 HIA393280 HRW393280 IBS393280 ILO393280 IVK393280 JFG393280 JPC393280 JYY393280 KIU393280 KSQ393280 LCM393280 LMI393280 LWE393280 MGA393280 MPW393280 MZS393280 NJO393280 NTK393280 ODG393280 ONC393280 OWY393280 PGU393280 PQQ393280 QAM393280 QKI393280 QUE393280 REA393280 RNW393280 RXS393280 SHO393280 SRK393280 TBG393280 TLC393280 TUY393280 UEU393280 UOQ393280 UYM393280 VII393280 VSE393280 WCA393280 WLW393280 WVS393280 R458816 JG458816 TC458816 ACY458816 AMU458816 AWQ458816 BGM458816 BQI458816 CAE458816 CKA458816 CTW458816 DDS458816 DNO458816 DXK458816 EHG458816 ERC458816 FAY458816 FKU458816 FUQ458816 GEM458816 GOI458816 GYE458816 HIA458816 HRW458816 IBS458816 ILO458816 IVK458816 JFG458816 JPC458816 JYY458816 KIU458816 KSQ458816 LCM458816 LMI458816 LWE458816 MGA458816 MPW458816 MZS458816 NJO458816 NTK458816 ODG458816 ONC458816 OWY458816 PGU458816 PQQ458816 QAM458816 QKI458816 QUE458816 REA458816 RNW458816 RXS458816 SHO458816 SRK458816 TBG458816 TLC458816 TUY458816 UEU458816 UOQ458816 UYM458816 VII458816 VSE458816 WCA458816 WLW458816 WVS458816 R524352 JG524352 TC524352 ACY524352 AMU524352 AWQ524352 BGM524352 BQI524352 CAE524352 CKA524352 CTW524352 DDS524352 DNO524352 DXK524352 EHG524352 ERC524352 FAY524352 FKU524352 FUQ524352 GEM524352 GOI524352 GYE524352 HIA524352 HRW524352 IBS524352 ILO524352 IVK524352 JFG524352 JPC524352 JYY524352 KIU524352 KSQ524352 LCM524352 LMI524352 LWE524352 MGA524352 MPW524352 MZS524352 NJO524352 NTK524352 ODG524352 ONC524352 OWY524352 PGU524352 PQQ524352 QAM524352 QKI524352 QUE524352 REA524352 RNW524352 RXS524352 SHO524352 SRK524352 TBG524352 TLC524352 TUY524352 UEU524352 UOQ524352 UYM524352 VII524352 VSE524352 WCA524352 WLW524352 WVS524352 R589888 JG589888 TC589888 ACY589888 AMU589888 AWQ589888 BGM589888 BQI589888 CAE589888 CKA589888 CTW589888 DDS589888 DNO589888 DXK589888 EHG589888 ERC589888 FAY589888 FKU589888 FUQ589888 GEM589888 GOI589888 GYE589888 HIA589888 HRW589888 IBS589888 ILO589888 IVK589888 JFG589888 JPC589888 JYY589888 KIU589888 KSQ589888 LCM589888 LMI589888 LWE589888 MGA589888 MPW589888 MZS589888 NJO589888 NTK589888 ODG589888 ONC589888 OWY589888 PGU589888 PQQ589888 QAM589888 QKI589888 QUE589888 REA589888 RNW589888 RXS589888 SHO589888 SRK589888 TBG589888 TLC589888 TUY589888 UEU589888 UOQ589888 UYM589888 VII589888 VSE589888 WCA589888 WLW589888 WVS589888 R655424 JG655424 TC655424 ACY655424 AMU655424 AWQ655424 BGM655424 BQI655424 CAE655424 CKA655424 CTW655424 DDS655424 DNO655424 DXK655424 EHG655424 ERC655424 FAY655424 FKU655424 FUQ655424 GEM655424 GOI655424 GYE655424 HIA655424 HRW655424 IBS655424 ILO655424 IVK655424 JFG655424 JPC655424 JYY655424 KIU655424 KSQ655424 LCM655424 LMI655424 LWE655424 MGA655424 MPW655424 MZS655424 NJO655424 NTK655424 ODG655424 ONC655424 OWY655424 PGU655424 PQQ655424 QAM655424 QKI655424 QUE655424 REA655424 RNW655424 RXS655424 SHO655424 SRK655424 TBG655424 TLC655424 TUY655424 UEU655424 UOQ655424 UYM655424 VII655424 VSE655424 WCA655424 WLW655424 WVS655424 R720960 JG720960 TC720960 ACY720960 AMU720960 AWQ720960 BGM720960 BQI720960 CAE720960 CKA720960 CTW720960 DDS720960 DNO720960 DXK720960 EHG720960 ERC720960 FAY720960 FKU720960 FUQ720960 GEM720960 GOI720960 GYE720960 HIA720960 HRW720960 IBS720960 ILO720960 IVK720960 JFG720960 JPC720960 JYY720960 KIU720960 KSQ720960 LCM720960 LMI720960 LWE720960 MGA720960 MPW720960 MZS720960 NJO720960 NTK720960 ODG720960 ONC720960 OWY720960 PGU720960 PQQ720960 QAM720960 QKI720960 QUE720960 REA720960 RNW720960 RXS720960 SHO720960 SRK720960 TBG720960 TLC720960 TUY720960 UEU720960 UOQ720960 UYM720960 VII720960 VSE720960 WCA720960 WLW720960 WVS720960 R786496 JG786496 TC786496 ACY786496 AMU786496 AWQ786496 BGM786496 BQI786496 CAE786496 CKA786496 CTW786496 DDS786496 DNO786496 DXK786496 EHG786496 ERC786496 FAY786496 FKU786496 FUQ786496 GEM786496 GOI786496 GYE786496 HIA786496 HRW786496 IBS786496 ILO786496 IVK786496 JFG786496 JPC786496 JYY786496 KIU786496 KSQ786496 LCM786496 LMI786496 LWE786496 MGA786496 MPW786496 MZS786496 NJO786496 NTK786496 ODG786496 ONC786496 OWY786496 PGU786496 PQQ786496 QAM786496 QKI786496 QUE786496 REA786496 RNW786496 RXS786496 SHO786496 SRK786496 TBG786496 TLC786496 TUY786496 UEU786496 UOQ786496 UYM786496 VII786496 VSE786496 WCA786496 WLW786496 WVS786496 R852032 JG852032 TC852032 ACY852032 AMU852032 AWQ852032 BGM852032 BQI852032 CAE852032 CKA852032 CTW852032 DDS852032 DNO852032 DXK852032 EHG852032 ERC852032 FAY852032 FKU852032 FUQ852032 GEM852032 GOI852032 GYE852032 HIA852032 HRW852032 IBS852032 ILO852032 IVK852032 JFG852032 JPC852032 JYY852032 KIU852032 KSQ852032 LCM852032 LMI852032 LWE852032 MGA852032 MPW852032 MZS852032 NJO852032 NTK852032 ODG852032 ONC852032 OWY852032 PGU852032 PQQ852032 QAM852032 QKI852032 QUE852032 REA852032 RNW852032 RXS852032 SHO852032 SRK852032 TBG852032 TLC852032 TUY852032 UEU852032 UOQ852032 UYM852032 VII852032 VSE852032 WCA852032 WLW852032 WVS852032 R917568 JG917568 TC917568 ACY917568 AMU917568 AWQ917568 BGM917568 BQI917568 CAE917568 CKA917568 CTW917568 DDS917568 DNO917568 DXK917568 EHG917568 ERC917568 FAY917568 FKU917568 FUQ917568 GEM917568 GOI917568 GYE917568 HIA917568 HRW917568 IBS917568 ILO917568 IVK917568 JFG917568 JPC917568 JYY917568 KIU917568 KSQ917568 LCM917568 LMI917568 LWE917568 MGA917568 MPW917568 MZS917568 NJO917568 NTK917568 ODG917568 ONC917568 OWY917568 PGU917568 PQQ917568 QAM917568 QKI917568 QUE917568 REA917568 RNW917568 RXS917568 SHO917568 SRK917568 TBG917568 TLC917568 TUY917568 UEU917568 UOQ917568 UYM917568 VII917568 VSE917568 WCA917568 WLW917568 WVS917568 R983104 JG983104 TC983104 ACY983104 AMU983104 AWQ983104 BGM983104 BQI983104 CAE983104 CKA983104 CTW983104 DDS983104 DNO983104 DXK983104 EHG983104 ERC983104 FAY983104 FKU983104 FUQ983104 GEM983104 GOI983104 GYE983104 HIA983104 HRW983104 IBS983104 ILO983104 IVK983104 JFG983104 JPC983104 JYY983104 KIU983104 KSQ983104 LCM983104 LMI983104 LWE983104 MGA983104 MPW983104 MZS983104 NJO983104 NTK983104 ODG983104 ONC983104 OWY983104 PGU983104 PQQ983104 QAM983104 QKI983104 QUE983104 REA983104 RNW983104 RXS983104 SHO983104 SRK983104 TBG983104 TLC983104 TUY983104 UEU983104 UOQ983104 UYM983104 VII983104 VSE983104 WCA983104 WLW983104 WVS983104 R105 JG105 TC105 ACY105 AMU105 AWQ105 BGM105 BQI105 CAE105 CKA105 CTW105 DDS105 DNO105 DXK105 EHG105 ERC105 FAY105 FKU105 FUQ105 GEM105 GOI105 GYE105 HIA105 HRW105 IBS105 ILO105 IVK105 JFG105 JPC105 JYY105 KIU105 KSQ105 LCM105 LMI105 LWE105 MGA105 MPW105 MZS105 NJO105 NTK105 ODG105 ONC105 OWY105 PGU105 PQQ105 QAM105 QKI105 QUE105 REA105 RNW105 RXS105 SHO105 SRK105 TBG105 TLC105 TUY105 UEU105 UOQ105 UYM105 VII105 VSE105 WCA105 WLW105 WVS105 R65640 JG65640 TC65640 ACY65640 AMU65640 AWQ65640 BGM65640 BQI65640 CAE65640 CKA65640 CTW65640 DDS65640 DNO65640 DXK65640 EHG65640 ERC65640 FAY65640 FKU65640 FUQ65640 GEM65640 GOI65640 GYE65640 HIA65640 HRW65640 IBS65640 ILO65640 IVK65640 JFG65640 JPC65640 JYY65640 KIU65640 KSQ65640 LCM65640 LMI65640 LWE65640 MGA65640 MPW65640 MZS65640 NJO65640 NTK65640 ODG65640 ONC65640 OWY65640 PGU65640 PQQ65640 QAM65640 QKI65640 QUE65640 REA65640 RNW65640 RXS65640 SHO65640 SRK65640 TBG65640 TLC65640 TUY65640 UEU65640 UOQ65640 UYM65640 VII65640 VSE65640 WCA65640 WLW65640 WVS65640 R131176 JG131176 TC131176 ACY131176 AMU131176 AWQ131176 BGM131176 BQI131176 CAE131176 CKA131176 CTW131176 DDS131176 DNO131176 DXK131176 EHG131176 ERC131176 FAY131176 FKU131176 FUQ131176 GEM131176 GOI131176 GYE131176 HIA131176 HRW131176 IBS131176 ILO131176 IVK131176 JFG131176 JPC131176 JYY131176 KIU131176 KSQ131176 LCM131176 LMI131176 LWE131176 MGA131176 MPW131176 MZS131176 NJO131176 NTK131176 ODG131176 ONC131176 OWY131176 PGU131176 PQQ131176 QAM131176 QKI131176 QUE131176 REA131176 RNW131176 RXS131176 SHO131176 SRK131176 TBG131176 TLC131176 TUY131176 UEU131176 UOQ131176 UYM131176 VII131176 VSE131176 WCA131176 WLW131176 WVS131176 R196712 JG196712 TC196712 ACY196712 AMU196712 AWQ196712 BGM196712 BQI196712 CAE196712 CKA196712 CTW196712 DDS196712 DNO196712 DXK196712 EHG196712 ERC196712 FAY196712 FKU196712 FUQ196712 GEM196712 GOI196712 GYE196712 HIA196712 HRW196712 IBS196712 ILO196712 IVK196712 JFG196712 JPC196712 JYY196712 KIU196712 KSQ196712 LCM196712 LMI196712 LWE196712 MGA196712 MPW196712 MZS196712 NJO196712 NTK196712 ODG196712 ONC196712 OWY196712 PGU196712 PQQ196712 QAM196712 QKI196712 QUE196712 REA196712 RNW196712 RXS196712 SHO196712 SRK196712 TBG196712 TLC196712 TUY196712 UEU196712 UOQ196712 UYM196712 VII196712 VSE196712 WCA196712 WLW196712 WVS196712 R262248 JG262248 TC262248 ACY262248 AMU262248 AWQ262248 BGM262248 BQI262248 CAE262248 CKA262248 CTW262248 DDS262248 DNO262248 DXK262248 EHG262248 ERC262248 FAY262248 FKU262248 FUQ262248 GEM262248 GOI262248 GYE262248 HIA262248 HRW262248 IBS262248 ILO262248 IVK262248 JFG262248 JPC262248 JYY262248 KIU262248 KSQ262248 LCM262248 LMI262248 LWE262248 MGA262248 MPW262248 MZS262248 NJO262248 NTK262248 ODG262248 ONC262248 OWY262248 PGU262248 PQQ262248 QAM262248 QKI262248 QUE262248 REA262248 RNW262248 RXS262248 SHO262248 SRK262248 TBG262248 TLC262248 TUY262248 UEU262248 UOQ262248 UYM262248 VII262248 VSE262248 WCA262248 WLW262248 WVS262248 R327784 JG327784 TC327784 ACY327784 AMU327784 AWQ327784 BGM327784 BQI327784 CAE327784 CKA327784 CTW327784 DDS327784 DNO327784 DXK327784 EHG327784 ERC327784 FAY327784 FKU327784 FUQ327784 GEM327784 GOI327784 GYE327784 HIA327784 HRW327784 IBS327784 ILO327784 IVK327784 JFG327784 JPC327784 JYY327784 KIU327784 KSQ327784 LCM327784 LMI327784 LWE327784 MGA327784 MPW327784 MZS327784 NJO327784 NTK327784 ODG327784 ONC327784 OWY327784 PGU327784 PQQ327784 QAM327784 QKI327784 QUE327784 REA327784 RNW327784 RXS327784 SHO327784 SRK327784 TBG327784 TLC327784 TUY327784 UEU327784 UOQ327784 UYM327784 VII327784 VSE327784 WCA327784 WLW327784 WVS327784 R393320 JG393320 TC393320 ACY393320 AMU393320 AWQ393320 BGM393320 BQI393320 CAE393320 CKA393320 CTW393320 DDS393320 DNO393320 DXK393320 EHG393320 ERC393320 FAY393320 FKU393320 FUQ393320 GEM393320 GOI393320 GYE393320 HIA393320 HRW393320 IBS393320 ILO393320 IVK393320 JFG393320 JPC393320 JYY393320 KIU393320 KSQ393320 LCM393320 LMI393320 LWE393320 MGA393320 MPW393320 MZS393320 NJO393320 NTK393320 ODG393320 ONC393320 OWY393320 PGU393320 PQQ393320 QAM393320 QKI393320 QUE393320 REA393320 RNW393320 RXS393320 SHO393320 SRK393320 TBG393320 TLC393320 TUY393320 UEU393320 UOQ393320 UYM393320 VII393320 VSE393320 WCA393320 WLW393320 WVS393320 R458856 JG458856 TC458856 ACY458856 AMU458856 AWQ458856 BGM458856 BQI458856 CAE458856 CKA458856 CTW458856 DDS458856 DNO458856 DXK458856 EHG458856 ERC458856 FAY458856 FKU458856 FUQ458856 GEM458856 GOI458856 GYE458856 HIA458856 HRW458856 IBS458856 ILO458856 IVK458856 JFG458856 JPC458856 JYY458856 KIU458856 KSQ458856 LCM458856 LMI458856 LWE458856 MGA458856 MPW458856 MZS458856 NJO458856 NTK458856 ODG458856 ONC458856 OWY458856 PGU458856 PQQ458856 QAM458856 QKI458856 QUE458856 REA458856 RNW458856 RXS458856 SHO458856 SRK458856 TBG458856 TLC458856 TUY458856 UEU458856 UOQ458856 UYM458856 VII458856 VSE458856 WCA458856 WLW458856 WVS458856 R524392 JG524392 TC524392 ACY524392 AMU524392 AWQ524392 BGM524392 BQI524392 CAE524392 CKA524392 CTW524392 DDS524392 DNO524392 DXK524392 EHG524392 ERC524392 FAY524392 FKU524392 FUQ524392 GEM524392 GOI524392 GYE524392 HIA524392 HRW524392 IBS524392 ILO524392 IVK524392 JFG524392 JPC524392 JYY524392 KIU524392 KSQ524392 LCM524392 LMI524392 LWE524392 MGA524392 MPW524392 MZS524392 NJO524392 NTK524392 ODG524392 ONC524392 OWY524392 PGU524392 PQQ524392 QAM524392 QKI524392 QUE524392 REA524392 RNW524392 RXS524392 SHO524392 SRK524392 TBG524392 TLC524392 TUY524392 UEU524392 UOQ524392 UYM524392 VII524392 VSE524392 WCA524392 WLW524392 WVS524392 R589928 JG589928 TC589928 ACY589928 AMU589928 AWQ589928 BGM589928 BQI589928 CAE589928 CKA589928 CTW589928 DDS589928 DNO589928 DXK589928 EHG589928 ERC589928 FAY589928 FKU589928 FUQ589928 GEM589928 GOI589928 GYE589928 HIA589928 HRW589928 IBS589928 ILO589928 IVK589928 JFG589928 JPC589928 JYY589928 KIU589928 KSQ589928 LCM589928 LMI589928 LWE589928 MGA589928 MPW589928 MZS589928 NJO589928 NTK589928 ODG589928 ONC589928 OWY589928 PGU589928 PQQ589928 QAM589928 QKI589928 QUE589928 REA589928 RNW589928 RXS589928 SHO589928 SRK589928 TBG589928 TLC589928 TUY589928 UEU589928 UOQ589928 UYM589928 VII589928 VSE589928 WCA589928 WLW589928 WVS589928 R655464 JG655464 TC655464 ACY655464 AMU655464 AWQ655464 BGM655464 BQI655464 CAE655464 CKA655464 CTW655464 DDS655464 DNO655464 DXK655464 EHG655464 ERC655464 FAY655464 FKU655464 FUQ655464 GEM655464 GOI655464 GYE655464 HIA655464 HRW655464 IBS655464 ILO655464 IVK655464 JFG655464 JPC655464 JYY655464 KIU655464 KSQ655464 LCM655464 LMI655464 LWE655464 MGA655464 MPW655464 MZS655464 NJO655464 NTK655464 ODG655464 ONC655464 OWY655464 PGU655464 PQQ655464 QAM655464 QKI655464 QUE655464 REA655464 RNW655464 RXS655464 SHO655464 SRK655464 TBG655464 TLC655464 TUY655464 UEU655464 UOQ655464 UYM655464 VII655464 VSE655464 WCA655464 WLW655464 WVS655464 R721000 JG721000 TC721000 ACY721000 AMU721000 AWQ721000 BGM721000 BQI721000 CAE721000 CKA721000 CTW721000 DDS721000 DNO721000 DXK721000 EHG721000 ERC721000 FAY721000 FKU721000 FUQ721000 GEM721000 GOI721000 GYE721000 HIA721000 HRW721000 IBS721000 ILO721000 IVK721000 JFG721000 JPC721000 JYY721000 KIU721000 KSQ721000 LCM721000 LMI721000 LWE721000 MGA721000 MPW721000 MZS721000 NJO721000 NTK721000 ODG721000 ONC721000 OWY721000 PGU721000 PQQ721000 QAM721000 QKI721000 QUE721000 REA721000 RNW721000 RXS721000 SHO721000 SRK721000 TBG721000 TLC721000 TUY721000 UEU721000 UOQ721000 UYM721000 VII721000 VSE721000 WCA721000 WLW721000 WVS721000 R786536 JG786536 TC786536 ACY786536 AMU786536 AWQ786536 BGM786536 BQI786536 CAE786536 CKA786536 CTW786536 DDS786536 DNO786536 DXK786536 EHG786536 ERC786536 FAY786536 FKU786536 FUQ786536 GEM786536 GOI786536 GYE786536 HIA786536 HRW786536 IBS786536 ILO786536 IVK786536 JFG786536 JPC786536 JYY786536 KIU786536 KSQ786536 LCM786536 LMI786536 LWE786536 MGA786536 MPW786536 MZS786536 NJO786536 NTK786536 ODG786536 ONC786536 OWY786536 PGU786536 PQQ786536 QAM786536 QKI786536 QUE786536 REA786536 RNW786536 RXS786536 SHO786536 SRK786536 TBG786536 TLC786536 TUY786536 UEU786536 UOQ786536 UYM786536 VII786536 VSE786536 WCA786536 WLW786536 WVS786536 R852072 JG852072 TC852072 ACY852072 AMU852072 AWQ852072 BGM852072 BQI852072 CAE852072 CKA852072 CTW852072 DDS852072 DNO852072 DXK852072 EHG852072 ERC852072 FAY852072 FKU852072 FUQ852072 GEM852072 GOI852072 GYE852072 HIA852072 HRW852072 IBS852072 ILO852072 IVK852072 JFG852072 JPC852072 JYY852072 KIU852072 KSQ852072 LCM852072 LMI852072 LWE852072 MGA852072 MPW852072 MZS852072 NJO852072 NTK852072 ODG852072 ONC852072 OWY852072 PGU852072 PQQ852072 QAM852072 QKI852072 QUE852072 REA852072 RNW852072 RXS852072 SHO852072 SRK852072 TBG852072 TLC852072 TUY852072 UEU852072 UOQ852072 UYM852072 VII852072 VSE852072 WCA852072 WLW852072 WVS852072 R917608 JG917608 TC917608 ACY917608 AMU917608 AWQ917608 BGM917608 BQI917608 CAE917608 CKA917608 CTW917608 DDS917608 DNO917608 DXK917608 EHG917608 ERC917608 FAY917608 FKU917608 FUQ917608 GEM917608 GOI917608 GYE917608 HIA917608 HRW917608 IBS917608 ILO917608 IVK917608 JFG917608 JPC917608 JYY917608 KIU917608 KSQ917608 LCM917608 LMI917608 LWE917608 MGA917608 MPW917608 MZS917608 NJO917608 NTK917608 ODG917608 ONC917608 OWY917608 PGU917608 PQQ917608 QAM917608 QKI917608 QUE917608 REA917608 RNW917608 RXS917608 SHO917608 SRK917608 TBG917608 TLC917608 TUY917608 UEU917608 UOQ917608 UYM917608 VII917608 VSE917608 WCA917608 WLW917608 WVS917608 R983144 JG983144 TC983144 ACY983144 AMU983144 AWQ983144 BGM983144 BQI983144 CAE983144 CKA983144 CTW983144 DDS983144 DNO983144 DXK983144 EHG983144 ERC983144 FAY983144 FKU983144 FUQ983144 GEM983144 GOI983144 GYE983144 HIA983144 HRW983144 IBS983144 ILO983144 IVK983144 JFG983144 JPC983144 JYY983144 KIU983144 KSQ983144 LCM983144 LMI983144 LWE983144 MGA983144 MPW983144 MZS983144 NJO983144 NTK983144 ODG983144 ONC983144 OWY983144 PGU983144 PQQ983144 QAM983144 QKI983144 QUE983144 REA983144 RNW983144 RXS983144 SHO983144 SRK983144 TBG983144 TLC983144 TUY983144 UEU983144 UOQ983144 UYM983144 VII983144 VSE983144 WCA983144 WLW983144 WVS983144" xr:uid="{88A62D81-F932-45E9-A610-A0718FF3E172}">
      <formula1>0</formula1>
      <formula2>0</formula2>
    </dataValidation>
    <dataValidation type="decimal" allowBlank="1" showErrorMessage="1" errorTitle="Erro de valores" error="Digite um valor maior do que 0." sqref="R27 JG27 TC27 ACY27 AMU27 AWQ27 BGM27 BQI27 CAE27 CKA27 CTW27 DDS27 DNO27 DXK27 EHG27 ERC27 FAY27 FKU27 FUQ27 GEM27 GOI27 GYE27 HIA27 HRW27 IBS27 ILO27 IVK27 JFG27 JPC27 JYY27 KIU27 KSQ27 LCM27 LMI27 LWE27 MGA27 MPW27 MZS27 NJO27 NTK27 ODG27 ONC27 OWY27 PGU27 PQQ27 QAM27 QKI27 QUE27 REA27 RNW27 RXS27 SHO27 SRK27 TBG27 TLC27 TUY27 UEU27 UOQ27 UYM27 VII27 VSE27 WCA27 WLW27 WVS27 R65559 JG65559 TC65559 ACY65559 AMU65559 AWQ65559 BGM65559 BQI65559 CAE65559 CKA65559 CTW65559 DDS65559 DNO65559 DXK65559 EHG65559 ERC65559 FAY65559 FKU65559 FUQ65559 GEM65559 GOI65559 GYE65559 HIA65559 HRW65559 IBS65559 ILO65559 IVK65559 JFG65559 JPC65559 JYY65559 KIU65559 KSQ65559 LCM65559 LMI65559 LWE65559 MGA65559 MPW65559 MZS65559 NJO65559 NTK65559 ODG65559 ONC65559 OWY65559 PGU65559 PQQ65559 QAM65559 QKI65559 QUE65559 REA65559 RNW65559 RXS65559 SHO65559 SRK65559 TBG65559 TLC65559 TUY65559 UEU65559 UOQ65559 UYM65559 VII65559 VSE65559 WCA65559 WLW65559 WVS65559 R131095 JG131095 TC131095 ACY131095 AMU131095 AWQ131095 BGM131095 BQI131095 CAE131095 CKA131095 CTW131095 DDS131095 DNO131095 DXK131095 EHG131095 ERC131095 FAY131095 FKU131095 FUQ131095 GEM131095 GOI131095 GYE131095 HIA131095 HRW131095 IBS131095 ILO131095 IVK131095 JFG131095 JPC131095 JYY131095 KIU131095 KSQ131095 LCM131095 LMI131095 LWE131095 MGA131095 MPW131095 MZS131095 NJO131095 NTK131095 ODG131095 ONC131095 OWY131095 PGU131095 PQQ131095 QAM131095 QKI131095 QUE131095 REA131095 RNW131095 RXS131095 SHO131095 SRK131095 TBG131095 TLC131095 TUY131095 UEU131095 UOQ131095 UYM131095 VII131095 VSE131095 WCA131095 WLW131095 WVS131095 R196631 JG196631 TC196631 ACY196631 AMU196631 AWQ196631 BGM196631 BQI196631 CAE196631 CKA196631 CTW196631 DDS196631 DNO196631 DXK196631 EHG196631 ERC196631 FAY196631 FKU196631 FUQ196631 GEM196631 GOI196631 GYE196631 HIA196631 HRW196631 IBS196631 ILO196631 IVK196631 JFG196631 JPC196631 JYY196631 KIU196631 KSQ196631 LCM196631 LMI196631 LWE196631 MGA196631 MPW196631 MZS196631 NJO196631 NTK196631 ODG196631 ONC196631 OWY196631 PGU196631 PQQ196631 QAM196631 QKI196631 QUE196631 REA196631 RNW196631 RXS196631 SHO196631 SRK196631 TBG196631 TLC196631 TUY196631 UEU196631 UOQ196631 UYM196631 VII196631 VSE196631 WCA196631 WLW196631 WVS196631 R262167 JG262167 TC262167 ACY262167 AMU262167 AWQ262167 BGM262167 BQI262167 CAE262167 CKA262167 CTW262167 DDS262167 DNO262167 DXK262167 EHG262167 ERC262167 FAY262167 FKU262167 FUQ262167 GEM262167 GOI262167 GYE262167 HIA262167 HRW262167 IBS262167 ILO262167 IVK262167 JFG262167 JPC262167 JYY262167 KIU262167 KSQ262167 LCM262167 LMI262167 LWE262167 MGA262167 MPW262167 MZS262167 NJO262167 NTK262167 ODG262167 ONC262167 OWY262167 PGU262167 PQQ262167 QAM262167 QKI262167 QUE262167 REA262167 RNW262167 RXS262167 SHO262167 SRK262167 TBG262167 TLC262167 TUY262167 UEU262167 UOQ262167 UYM262167 VII262167 VSE262167 WCA262167 WLW262167 WVS262167 R327703 JG327703 TC327703 ACY327703 AMU327703 AWQ327703 BGM327703 BQI327703 CAE327703 CKA327703 CTW327703 DDS327703 DNO327703 DXK327703 EHG327703 ERC327703 FAY327703 FKU327703 FUQ327703 GEM327703 GOI327703 GYE327703 HIA327703 HRW327703 IBS327703 ILO327703 IVK327703 JFG327703 JPC327703 JYY327703 KIU327703 KSQ327703 LCM327703 LMI327703 LWE327703 MGA327703 MPW327703 MZS327703 NJO327703 NTK327703 ODG327703 ONC327703 OWY327703 PGU327703 PQQ327703 QAM327703 QKI327703 QUE327703 REA327703 RNW327703 RXS327703 SHO327703 SRK327703 TBG327703 TLC327703 TUY327703 UEU327703 UOQ327703 UYM327703 VII327703 VSE327703 WCA327703 WLW327703 WVS327703 R393239 JG393239 TC393239 ACY393239 AMU393239 AWQ393239 BGM393239 BQI393239 CAE393239 CKA393239 CTW393239 DDS393239 DNO393239 DXK393239 EHG393239 ERC393239 FAY393239 FKU393239 FUQ393239 GEM393239 GOI393239 GYE393239 HIA393239 HRW393239 IBS393239 ILO393239 IVK393239 JFG393239 JPC393239 JYY393239 KIU393239 KSQ393239 LCM393239 LMI393239 LWE393239 MGA393239 MPW393239 MZS393239 NJO393239 NTK393239 ODG393239 ONC393239 OWY393239 PGU393239 PQQ393239 QAM393239 QKI393239 QUE393239 REA393239 RNW393239 RXS393239 SHO393239 SRK393239 TBG393239 TLC393239 TUY393239 UEU393239 UOQ393239 UYM393239 VII393239 VSE393239 WCA393239 WLW393239 WVS393239 R458775 JG458775 TC458775 ACY458775 AMU458775 AWQ458775 BGM458775 BQI458775 CAE458775 CKA458775 CTW458775 DDS458775 DNO458775 DXK458775 EHG458775 ERC458775 FAY458775 FKU458775 FUQ458775 GEM458775 GOI458775 GYE458775 HIA458775 HRW458775 IBS458775 ILO458775 IVK458775 JFG458775 JPC458775 JYY458775 KIU458775 KSQ458775 LCM458775 LMI458775 LWE458775 MGA458775 MPW458775 MZS458775 NJO458775 NTK458775 ODG458775 ONC458775 OWY458775 PGU458775 PQQ458775 QAM458775 QKI458775 QUE458775 REA458775 RNW458775 RXS458775 SHO458775 SRK458775 TBG458775 TLC458775 TUY458775 UEU458775 UOQ458775 UYM458775 VII458775 VSE458775 WCA458775 WLW458775 WVS458775 R524311 JG524311 TC524311 ACY524311 AMU524311 AWQ524311 BGM524311 BQI524311 CAE524311 CKA524311 CTW524311 DDS524311 DNO524311 DXK524311 EHG524311 ERC524311 FAY524311 FKU524311 FUQ524311 GEM524311 GOI524311 GYE524311 HIA524311 HRW524311 IBS524311 ILO524311 IVK524311 JFG524311 JPC524311 JYY524311 KIU524311 KSQ524311 LCM524311 LMI524311 LWE524311 MGA524311 MPW524311 MZS524311 NJO524311 NTK524311 ODG524311 ONC524311 OWY524311 PGU524311 PQQ524311 QAM524311 QKI524311 QUE524311 REA524311 RNW524311 RXS524311 SHO524311 SRK524311 TBG524311 TLC524311 TUY524311 UEU524311 UOQ524311 UYM524311 VII524311 VSE524311 WCA524311 WLW524311 WVS524311 R589847 JG589847 TC589847 ACY589847 AMU589847 AWQ589847 BGM589847 BQI589847 CAE589847 CKA589847 CTW589847 DDS589847 DNO589847 DXK589847 EHG589847 ERC589847 FAY589847 FKU589847 FUQ589847 GEM589847 GOI589847 GYE589847 HIA589847 HRW589847 IBS589847 ILO589847 IVK589847 JFG589847 JPC589847 JYY589847 KIU589847 KSQ589847 LCM589847 LMI589847 LWE589847 MGA589847 MPW589847 MZS589847 NJO589847 NTK589847 ODG589847 ONC589847 OWY589847 PGU589847 PQQ589847 QAM589847 QKI589847 QUE589847 REA589847 RNW589847 RXS589847 SHO589847 SRK589847 TBG589847 TLC589847 TUY589847 UEU589847 UOQ589847 UYM589847 VII589847 VSE589847 WCA589847 WLW589847 WVS589847 R655383 JG655383 TC655383 ACY655383 AMU655383 AWQ655383 BGM655383 BQI655383 CAE655383 CKA655383 CTW655383 DDS655383 DNO655383 DXK655383 EHG655383 ERC655383 FAY655383 FKU655383 FUQ655383 GEM655383 GOI655383 GYE655383 HIA655383 HRW655383 IBS655383 ILO655383 IVK655383 JFG655383 JPC655383 JYY655383 KIU655383 KSQ655383 LCM655383 LMI655383 LWE655383 MGA655383 MPW655383 MZS655383 NJO655383 NTK655383 ODG655383 ONC655383 OWY655383 PGU655383 PQQ655383 QAM655383 QKI655383 QUE655383 REA655383 RNW655383 RXS655383 SHO655383 SRK655383 TBG655383 TLC655383 TUY655383 UEU655383 UOQ655383 UYM655383 VII655383 VSE655383 WCA655383 WLW655383 WVS655383 R720919 JG720919 TC720919 ACY720919 AMU720919 AWQ720919 BGM720919 BQI720919 CAE720919 CKA720919 CTW720919 DDS720919 DNO720919 DXK720919 EHG720919 ERC720919 FAY720919 FKU720919 FUQ720919 GEM720919 GOI720919 GYE720919 HIA720919 HRW720919 IBS720919 ILO720919 IVK720919 JFG720919 JPC720919 JYY720919 KIU720919 KSQ720919 LCM720919 LMI720919 LWE720919 MGA720919 MPW720919 MZS720919 NJO720919 NTK720919 ODG720919 ONC720919 OWY720919 PGU720919 PQQ720919 QAM720919 QKI720919 QUE720919 REA720919 RNW720919 RXS720919 SHO720919 SRK720919 TBG720919 TLC720919 TUY720919 UEU720919 UOQ720919 UYM720919 VII720919 VSE720919 WCA720919 WLW720919 WVS720919 R786455 JG786455 TC786455 ACY786455 AMU786455 AWQ786455 BGM786455 BQI786455 CAE786455 CKA786455 CTW786455 DDS786455 DNO786455 DXK786455 EHG786455 ERC786455 FAY786455 FKU786455 FUQ786455 GEM786455 GOI786455 GYE786455 HIA786455 HRW786455 IBS786455 ILO786455 IVK786455 JFG786455 JPC786455 JYY786455 KIU786455 KSQ786455 LCM786455 LMI786455 LWE786455 MGA786455 MPW786455 MZS786455 NJO786455 NTK786455 ODG786455 ONC786455 OWY786455 PGU786455 PQQ786455 QAM786455 QKI786455 QUE786455 REA786455 RNW786455 RXS786455 SHO786455 SRK786455 TBG786455 TLC786455 TUY786455 UEU786455 UOQ786455 UYM786455 VII786455 VSE786455 WCA786455 WLW786455 WVS786455 R851991 JG851991 TC851991 ACY851991 AMU851991 AWQ851991 BGM851991 BQI851991 CAE851991 CKA851991 CTW851991 DDS851991 DNO851991 DXK851991 EHG851991 ERC851991 FAY851991 FKU851991 FUQ851991 GEM851991 GOI851991 GYE851991 HIA851991 HRW851991 IBS851991 ILO851991 IVK851991 JFG851991 JPC851991 JYY851991 KIU851991 KSQ851991 LCM851991 LMI851991 LWE851991 MGA851991 MPW851991 MZS851991 NJO851991 NTK851991 ODG851991 ONC851991 OWY851991 PGU851991 PQQ851991 QAM851991 QKI851991 QUE851991 REA851991 RNW851991 RXS851991 SHO851991 SRK851991 TBG851991 TLC851991 TUY851991 UEU851991 UOQ851991 UYM851991 VII851991 VSE851991 WCA851991 WLW851991 WVS851991 R917527 JG917527 TC917527 ACY917527 AMU917527 AWQ917527 BGM917527 BQI917527 CAE917527 CKA917527 CTW917527 DDS917527 DNO917527 DXK917527 EHG917527 ERC917527 FAY917527 FKU917527 FUQ917527 GEM917527 GOI917527 GYE917527 HIA917527 HRW917527 IBS917527 ILO917527 IVK917527 JFG917527 JPC917527 JYY917527 KIU917527 KSQ917527 LCM917527 LMI917527 LWE917527 MGA917527 MPW917527 MZS917527 NJO917527 NTK917527 ODG917527 ONC917527 OWY917527 PGU917527 PQQ917527 QAM917527 QKI917527 QUE917527 REA917527 RNW917527 RXS917527 SHO917527 SRK917527 TBG917527 TLC917527 TUY917527 UEU917527 UOQ917527 UYM917527 VII917527 VSE917527 WCA917527 WLW917527 WVS917527 R983063 JG983063 TC983063 ACY983063 AMU983063 AWQ983063 BGM983063 BQI983063 CAE983063 CKA983063 CTW983063 DDS983063 DNO983063 DXK983063 EHG983063 ERC983063 FAY983063 FKU983063 FUQ983063 GEM983063 GOI983063 GYE983063 HIA983063 HRW983063 IBS983063 ILO983063 IVK983063 JFG983063 JPC983063 JYY983063 KIU983063 KSQ983063 LCM983063 LMI983063 LWE983063 MGA983063 MPW983063 MZS983063 NJO983063 NTK983063 ODG983063 ONC983063 OWY983063 PGU983063 PQQ983063 QAM983063 QKI983063 QUE983063 REA983063 RNW983063 RXS983063 SHO983063 SRK983063 TBG983063 TLC983063 TUY983063 UEU983063 UOQ983063 UYM983063 VII983063 VSE983063 WCA983063 WLW983063 WVS983063 R70 JG70 TC70 ACY70 AMU70 AWQ70 BGM70 BQI70 CAE70 CKA70 CTW70 DDS70 DNO70 DXK70 EHG70 ERC70 FAY70 FKU70 FUQ70 GEM70 GOI70 GYE70 HIA70 HRW70 IBS70 ILO70 IVK70 JFG70 JPC70 JYY70 KIU70 KSQ70 LCM70 LMI70 LWE70 MGA70 MPW70 MZS70 NJO70 NTK70 ODG70 ONC70 OWY70 PGU70 PQQ70 QAM70 QKI70 QUE70 REA70 RNW70 RXS70 SHO70 SRK70 TBG70 TLC70 TUY70 UEU70 UOQ70 UYM70 VII70 VSE70 WCA70 WLW70 WVS70 R65599 JG65599 TC65599 ACY65599 AMU65599 AWQ65599 BGM65599 BQI65599 CAE65599 CKA65599 CTW65599 DDS65599 DNO65599 DXK65599 EHG65599 ERC65599 FAY65599 FKU65599 FUQ65599 GEM65599 GOI65599 GYE65599 HIA65599 HRW65599 IBS65599 ILO65599 IVK65599 JFG65599 JPC65599 JYY65599 KIU65599 KSQ65599 LCM65599 LMI65599 LWE65599 MGA65599 MPW65599 MZS65599 NJO65599 NTK65599 ODG65599 ONC65599 OWY65599 PGU65599 PQQ65599 QAM65599 QKI65599 QUE65599 REA65599 RNW65599 RXS65599 SHO65599 SRK65599 TBG65599 TLC65599 TUY65599 UEU65599 UOQ65599 UYM65599 VII65599 VSE65599 WCA65599 WLW65599 WVS65599 R131135 JG131135 TC131135 ACY131135 AMU131135 AWQ131135 BGM131135 BQI131135 CAE131135 CKA131135 CTW131135 DDS131135 DNO131135 DXK131135 EHG131135 ERC131135 FAY131135 FKU131135 FUQ131135 GEM131135 GOI131135 GYE131135 HIA131135 HRW131135 IBS131135 ILO131135 IVK131135 JFG131135 JPC131135 JYY131135 KIU131135 KSQ131135 LCM131135 LMI131135 LWE131135 MGA131135 MPW131135 MZS131135 NJO131135 NTK131135 ODG131135 ONC131135 OWY131135 PGU131135 PQQ131135 QAM131135 QKI131135 QUE131135 REA131135 RNW131135 RXS131135 SHO131135 SRK131135 TBG131135 TLC131135 TUY131135 UEU131135 UOQ131135 UYM131135 VII131135 VSE131135 WCA131135 WLW131135 WVS131135 R196671 JG196671 TC196671 ACY196671 AMU196671 AWQ196671 BGM196671 BQI196671 CAE196671 CKA196671 CTW196671 DDS196671 DNO196671 DXK196671 EHG196671 ERC196671 FAY196671 FKU196671 FUQ196671 GEM196671 GOI196671 GYE196671 HIA196671 HRW196671 IBS196671 ILO196671 IVK196671 JFG196671 JPC196671 JYY196671 KIU196671 KSQ196671 LCM196671 LMI196671 LWE196671 MGA196671 MPW196671 MZS196671 NJO196671 NTK196671 ODG196671 ONC196671 OWY196671 PGU196671 PQQ196671 QAM196671 QKI196671 QUE196671 REA196671 RNW196671 RXS196671 SHO196671 SRK196671 TBG196671 TLC196671 TUY196671 UEU196671 UOQ196671 UYM196671 VII196671 VSE196671 WCA196671 WLW196671 WVS196671 R262207 JG262207 TC262207 ACY262207 AMU262207 AWQ262207 BGM262207 BQI262207 CAE262207 CKA262207 CTW262207 DDS262207 DNO262207 DXK262207 EHG262207 ERC262207 FAY262207 FKU262207 FUQ262207 GEM262207 GOI262207 GYE262207 HIA262207 HRW262207 IBS262207 ILO262207 IVK262207 JFG262207 JPC262207 JYY262207 KIU262207 KSQ262207 LCM262207 LMI262207 LWE262207 MGA262207 MPW262207 MZS262207 NJO262207 NTK262207 ODG262207 ONC262207 OWY262207 PGU262207 PQQ262207 QAM262207 QKI262207 QUE262207 REA262207 RNW262207 RXS262207 SHO262207 SRK262207 TBG262207 TLC262207 TUY262207 UEU262207 UOQ262207 UYM262207 VII262207 VSE262207 WCA262207 WLW262207 WVS262207 R327743 JG327743 TC327743 ACY327743 AMU327743 AWQ327743 BGM327743 BQI327743 CAE327743 CKA327743 CTW327743 DDS327743 DNO327743 DXK327743 EHG327743 ERC327743 FAY327743 FKU327743 FUQ327743 GEM327743 GOI327743 GYE327743 HIA327743 HRW327743 IBS327743 ILO327743 IVK327743 JFG327743 JPC327743 JYY327743 KIU327743 KSQ327743 LCM327743 LMI327743 LWE327743 MGA327743 MPW327743 MZS327743 NJO327743 NTK327743 ODG327743 ONC327743 OWY327743 PGU327743 PQQ327743 QAM327743 QKI327743 QUE327743 REA327743 RNW327743 RXS327743 SHO327743 SRK327743 TBG327743 TLC327743 TUY327743 UEU327743 UOQ327743 UYM327743 VII327743 VSE327743 WCA327743 WLW327743 WVS327743 R393279 JG393279 TC393279 ACY393279 AMU393279 AWQ393279 BGM393279 BQI393279 CAE393279 CKA393279 CTW393279 DDS393279 DNO393279 DXK393279 EHG393279 ERC393279 FAY393279 FKU393279 FUQ393279 GEM393279 GOI393279 GYE393279 HIA393279 HRW393279 IBS393279 ILO393279 IVK393279 JFG393279 JPC393279 JYY393279 KIU393279 KSQ393279 LCM393279 LMI393279 LWE393279 MGA393279 MPW393279 MZS393279 NJO393279 NTK393279 ODG393279 ONC393279 OWY393279 PGU393279 PQQ393279 QAM393279 QKI393279 QUE393279 REA393279 RNW393279 RXS393279 SHO393279 SRK393279 TBG393279 TLC393279 TUY393279 UEU393279 UOQ393279 UYM393279 VII393279 VSE393279 WCA393279 WLW393279 WVS393279 R458815 JG458815 TC458815 ACY458815 AMU458815 AWQ458815 BGM458815 BQI458815 CAE458815 CKA458815 CTW458815 DDS458815 DNO458815 DXK458815 EHG458815 ERC458815 FAY458815 FKU458815 FUQ458815 GEM458815 GOI458815 GYE458815 HIA458815 HRW458815 IBS458815 ILO458815 IVK458815 JFG458815 JPC458815 JYY458815 KIU458815 KSQ458815 LCM458815 LMI458815 LWE458815 MGA458815 MPW458815 MZS458815 NJO458815 NTK458815 ODG458815 ONC458815 OWY458815 PGU458815 PQQ458815 QAM458815 QKI458815 QUE458815 REA458815 RNW458815 RXS458815 SHO458815 SRK458815 TBG458815 TLC458815 TUY458815 UEU458815 UOQ458815 UYM458815 VII458815 VSE458815 WCA458815 WLW458815 WVS458815 R524351 JG524351 TC524351 ACY524351 AMU524351 AWQ524351 BGM524351 BQI524351 CAE524351 CKA524351 CTW524351 DDS524351 DNO524351 DXK524351 EHG524351 ERC524351 FAY524351 FKU524351 FUQ524351 GEM524351 GOI524351 GYE524351 HIA524351 HRW524351 IBS524351 ILO524351 IVK524351 JFG524351 JPC524351 JYY524351 KIU524351 KSQ524351 LCM524351 LMI524351 LWE524351 MGA524351 MPW524351 MZS524351 NJO524351 NTK524351 ODG524351 ONC524351 OWY524351 PGU524351 PQQ524351 QAM524351 QKI524351 QUE524351 REA524351 RNW524351 RXS524351 SHO524351 SRK524351 TBG524351 TLC524351 TUY524351 UEU524351 UOQ524351 UYM524351 VII524351 VSE524351 WCA524351 WLW524351 WVS524351 R589887 JG589887 TC589887 ACY589887 AMU589887 AWQ589887 BGM589887 BQI589887 CAE589887 CKA589887 CTW589887 DDS589887 DNO589887 DXK589887 EHG589887 ERC589887 FAY589887 FKU589887 FUQ589887 GEM589887 GOI589887 GYE589887 HIA589887 HRW589887 IBS589887 ILO589887 IVK589887 JFG589887 JPC589887 JYY589887 KIU589887 KSQ589887 LCM589887 LMI589887 LWE589887 MGA589887 MPW589887 MZS589887 NJO589887 NTK589887 ODG589887 ONC589887 OWY589887 PGU589887 PQQ589887 QAM589887 QKI589887 QUE589887 REA589887 RNW589887 RXS589887 SHO589887 SRK589887 TBG589887 TLC589887 TUY589887 UEU589887 UOQ589887 UYM589887 VII589887 VSE589887 WCA589887 WLW589887 WVS589887 R655423 JG655423 TC655423 ACY655423 AMU655423 AWQ655423 BGM655423 BQI655423 CAE655423 CKA655423 CTW655423 DDS655423 DNO655423 DXK655423 EHG655423 ERC655423 FAY655423 FKU655423 FUQ655423 GEM655423 GOI655423 GYE655423 HIA655423 HRW655423 IBS655423 ILO655423 IVK655423 JFG655423 JPC655423 JYY655423 KIU655423 KSQ655423 LCM655423 LMI655423 LWE655423 MGA655423 MPW655423 MZS655423 NJO655423 NTK655423 ODG655423 ONC655423 OWY655423 PGU655423 PQQ655423 QAM655423 QKI655423 QUE655423 REA655423 RNW655423 RXS655423 SHO655423 SRK655423 TBG655423 TLC655423 TUY655423 UEU655423 UOQ655423 UYM655423 VII655423 VSE655423 WCA655423 WLW655423 WVS655423 R720959 JG720959 TC720959 ACY720959 AMU720959 AWQ720959 BGM720959 BQI720959 CAE720959 CKA720959 CTW720959 DDS720959 DNO720959 DXK720959 EHG720959 ERC720959 FAY720959 FKU720959 FUQ720959 GEM720959 GOI720959 GYE720959 HIA720959 HRW720959 IBS720959 ILO720959 IVK720959 JFG720959 JPC720959 JYY720959 KIU720959 KSQ720959 LCM720959 LMI720959 LWE720959 MGA720959 MPW720959 MZS720959 NJO720959 NTK720959 ODG720959 ONC720959 OWY720959 PGU720959 PQQ720959 QAM720959 QKI720959 QUE720959 REA720959 RNW720959 RXS720959 SHO720959 SRK720959 TBG720959 TLC720959 TUY720959 UEU720959 UOQ720959 UYM720959 VII720959 VSE720959 WCA720959 WLW720959 WVS720959 R786495 JG786495 TC786495 ACY786495 AMU786495 AWQ786495 BGM786495 BQI786495 CAE786495 CKA786495 CTW786495 DDS786495 DNO786495 DXK786495 EHG786495 ERC786495 FAY786495 FKU786495 FUQ786495 GEM786495 GOI786495 GYE786495 HIA786495 HRW786495 IBS786495 ILO786495 IVK786495 JFG786495 JPC786495 JYY786495 KIU786495 KSQ786495 LCM786495 LMI786495 LWE786495 MGA786495 MPW786495 MZS786495 NJO786495 NTK786495 ODG786495 ONC786495 OWY786495 PGU786495 PQQ786495 QAM786495 QKI786495 QUE786495 REA786495 RNW786495 RXS786495 SHO786495 SRK786495 TBG786495 TLC786495 TUY786495 UEU786495 UOQ786495 UYM786495 VII786495 VSE786495 WCA786495 WLW786495 WVS786495 R852031 JG852031 TC852031 ACY852031 AMU852031 AWQ852031 BGM852031 BQI852031 CAE852031 CKA852031 CTW852031 DDS852031 DNO852031 DXK852031 EHG852031 ERC852031 FAY852031 FKU852031 FUQ852031 GEM852031 GOI852031 GYE852031 HIA852031 HRW852031 IBS852031 ILO852031 IVK852031 JFG852031 JPC852031 JYY852031 KIU852031 KSQ852031 LCM852031 LMI852031 LWE852031 MGA852031 MPW852031 MZS852031 NJO852031 NTK852031 ODG852031 ONC852031 OWY852031 PGU852031 PQQ852031 QAM852031 QKI852031 QUE852031 REA852031 RNW852031 RXS852031 SHO852031 SRK852031 TBG852031 TLC852031 TUY852031 UEU852031 UOQ852031 UYM852031 VII852031 VSE852031 WCA852031 WLW852031 WVS852031 R917567 JG917567 TC917567 ACY917567 AMU917567 AWQ917567 BGM917567 BQI917567 CAE917567 CKA917567 CTW917567 DDS917567 DNO917567 DXK917567 EHG917567 ERC917567 FAY917567 FKU917567 FUQ917567 GEM917567 GOI917567 GYE917567 HIA917567 HRW917567 IBS917567 ILO917567 IVK917567 JFG917567 JPC917567 JYY917567 KIU917567 KSQ917567 LCM917567 LMI917567 LWE917567 MGA917567 MPW917567 MZS917567 NJO917567 NTK917567 ODG917567 ONC917567 OWY917567 PGU917567 PQQ917567 QAM917567 QKI917567 QUE917567 REA917567 RNW917567 RXS917567 SHO917567 SRK917567 TBG917567 TLC917567 TUY917567 UEU917567 UOQ917567 UYM917567 VII917567 VSE917567 WCA917567 WLW917567 WVS917567 R983103 JG983103 TC983103 ACY983103 AMU983103 AWQ983103 BGM983103 BQI983103 CAE983103 CKA983103 CTW983103 DDS983103 DNO983103 DXK983103 EHG983103 ERC983103 FAY983103 FKU983103 FUQ983103 GEM983103 GOI983103 GYE983103 HIA983103 HRW983103 IBS983103 ILO983103 IVK983103 JFG983103 JPC983103 JYY983103 KIU983103 KSQ983103 LCM983103 LMI983103 LWE983103 MGA983103 MPW983103 MZS983103 NJO983103 NTK983103 ODG983103 ONC983103 OWY983103 PGU983103 PQQ983103 QAM983103 QKI983103 QUE983103 REA983103 RNW983103 RXS983103 SHO983103 SRK983103 TBG983103 TLC983103 TUY983103 UEU983103 UOQ983103 UYM983103 VII983103 VSE983103 WCA983103 WLW983103 WVS983103 R104 JG104 TC104 ACY104 AMU104 AWQ104 BGM104 BQI104 CAE104 CKA104 CTW104 DDS104 DNO104 DXK104 EHG104 ERC104 FAY104 FKU104 FUQ104 GEM104 GOI104 GYE104 HIA104 HRW104 IBS104 ILO104 IVK104 JFG104 JPC104 JYY104 KIU104 KSQ104 LCM104 LMI104 LWE104 MGA104 MPW104 MZS104 NJO104 NTK104 ODG104 ONC104 OWY104 PGU104 PQQ104 QAM104 QKI104 QUE104 REA104 RNW104 RXS104 SHO104 SRK104 TBG104 TLC104 TUY104 UEU104 UOQ104 UYM104 VII104 VSE104 WCA104 WLW104 WVS104 R65639 JG65639 TC65639 ACY65639 AMU65639 AWQ65639 BGM65639 BQI65639 CAE65639 CKA65639 CTW65639 DDS65639 DNO65639 DXK65639 EHG65639 ERC65639 FAY65639 FKU65639 FUQ65639 GEM65639 GOI65639 GYE65639 HIA65639 HRW65639 IBS65639 ILO65639 IVK65639 JFG65639 JPC65639 JYY65639 KIU65639 KSQ65639 LCM65639 LMI65639 LWE65639 MGA65639 MPW65639 MZS65639 NJO65639 NTK65639 ODG65639 ONC65639 OWY65639 PGU65639 PQQ65639 QAM65639 QKI65639 QUE65639 REA65639 RNW65639 RXS65639 SHO65639 SRK65639 TBG65639 TLC65639 TUY65639 UEU65639 UOQ65639 UYM65639 VII65639 VSE65639 WCA65639 WLW65639 WVS65639 R131175 JG131175 TC131175 ACY131175 AMU131175 AWQ131175 BGM131175 BQI131175 CAE131175 CKA131175 CTW131175 DDS131175 DNO131175 DXK131175 EHG131175 ERC131175 FAY131175 FKU131175 FUQ131175 GEM131175 GOI131175 GYE131175 HIA131175 HRW131175 IBS131175 ILO131175 IVK131175 JFG131175 JPC131175 JYY131175 KIU131175 KSQ131175 LCM131175 LMI131175 LWE131175 MGA131175 MPW131175 MZS131175 NJO131175 NTK131175 ODG131175 ONC131175 OWY131175 PGU131175 PQQ131175 QAM131175 QKI131175 QUE131175 REA131175 RNW131175 RXS131175 SHO131175 SRK131175 TBG131175 TLC131175 TUY131175 UEU131175 UOQ131175 UYM131175 VII131175 VSE131175 WCA131175 WLW131175 WVS131175 R196711 JG196711 TC196711 ACY196711 AMU196711 AWQ196711 BGM196711 BQI196711 CAE196711 CKA196711 CTW196711 DDS196711 DNO196711 DXK196711 EHG196711 ERC196711 FAY196711 FKU196711 FUQ196711 GEM196711 GOI196711 GYE196711 HIA196711 HRW196711 IBS196711 ILO196711 IVK196711 JFG196711 JPC196711 JYY196711 KIU196711 KSQ196711 LCM196711 LMI196711 LWE196711 MGA196711 MPW196711 MZS196711 NJO196711 NTK196711 ODG196711 ONC196711 OWY196711 PGU196711 PQQ196711 QAM196711 QKI196711 QUE196711 REA196711 RNW196711 RXS196711 SHO196711 SRK196711 TBG196711 TLC196711 TUY196711 UEU196711 UOQ196711 UYM196711 VII196711 VSE196711 WCA196711 WLW196711 WVS196711 R262247 JG262247 TC262247 ACY262247 AMU262247 AWQ262247 BGM262247 BQI262247 CAE262247 CKA262247 CTW262247 DDS262247 DNO262247 DXK262247 EHG262247 ERC262247 FAY262247 FKU262247 FUQ262247 GEM262247 GOI262247 GYE262247 HIA262247 HRW262247 IBS262247 ILO262247 IVK262247 JFG262247 JPC262247 JYY262247 KIU262247 KSQ262247 LCM262247 LMI262247 LWE262247 MGA262247 MPW262247 MZS262247 NJO262247 NTK262247 ODG262247 ONC262247 OWY262247 PGU262247 PQQ262247 QAM262247 QKI262247 QUE262247 REA262247 RNW262247 RXS262247 SHO262247 SRK262247 TBG262247 TLC262247 TUY262247 UEU262247 UOQ262247 UYM262247 VII262247 VSE262247 WCA262247 WLW262247 WVS262247 R327783 JG327783 TC327783 ACY327783 AMU327783 AWQ327783 BGM327783 BQI327783 CAE327783 CKA327783 CTW327783 DDS327783 DNO327783 DXK327783 EHG327783 ERC327783 FAY327783 FKU327783 FUQ327783 GEM327783 GOI327783 GYE327783 HIA327783 HRW327783 IBS327783 ILO327783 IVK327783 JFG327783 JPC327783 JYY327783 KIU327783 KSQ327783 LCM327783 LMI327783 LWE327783 MGA327783 MPW327783 MZS327783 NJO327783 NTK327783 ODG327783 ONC327783 OWY327783 PGU327783 PQQ327783 QAM327783 QKI327783 QUE327783 REA327783 RNW327783 RXS327783 SHO327783 SRK327783 TBG327783 TLC327783 TUY327783 UEU327783 UOQ327783 UYM327783 VII327783 VSE327783 WCA327783 WLW327783 WVS327783 R393319 JG393319 TC393319 ACY393319 AMU393319 AWQ393319 BGM393319 BQI393319 CAE393319 CKA393319 CTW393319 DDS393319 DNO393319 DXK393319 EHG393319 ERC393319 FAY393319 FKU393319 FUQ393319 GEM393319 GOI393319 GYE393319 HIA393319 HRW393319 IBS393319 ILO393319 IVK393319 JFG393319 JPC393319 JYY393319 KIU393319 KSQ393319 LCM393319 LMI393319 LWE393319 MGA393319 MPW393319 MZS393319 NJO393319 NTK393319 ODG393319 ONC393319 OWY393319 PGU393319 PQQ393319 QAM393319 QKI393319 QUE393319 REA393319 RNW393319 RXS393319 SHO393319 SRK393319 TBG393319 TLC393319 TUY393319 UEU393319 UOQ393319 UYM393319 VII393319 VSE393319 WCA393319 WLW393319 WVS393319 R458855 JG458855 TC458855 ACY458855 AMU458855 AWQ458855 BGM458855 BQI458855 CAE458855 CKA458855 CTW458855 DDS458855 DNO458855 DXK458855 EHG458855 ERC458855 FAY458855 FKU458855 FUQ458855 GEM458855 GOI458855 GYE458855 HIA458855 HRW458855 IBS458855 ILO458855 IVK458855 JFG458855 JPC458855 JYY458855 KIU458855 KSQ458855 LCM458855 LMI458855 LWE458855 MGA458855 MPW458855 MZS458855 NJO458855 NTK458855 ODG458855 ONC458855 OWY458855 PGU458855 PQQ458855 QAM458855 QKI458855 QUE458855 REA458855 RNW458855 RXS458855 SHO458855 SRK458855 TBG458855 TLC458855 TUY458855 UEU458855 UOQ458855 UYM458855 VII458855 VSE458855 WCA458855 WLW458855 WVS458855 R524391 JG524391 TC524391 ACY524391 AMU524391 AWQ524391 BGM524391 BQI524391 CAE524391 CKA524391 CTW524391 DDS524391 DNO524391 DXK524391 EHG524391 ERC524391 FAY524391 FKU524391 FUQ524391 GEM524391 GOI524391 GYE524391 HIA524391 HRW524391 IBS524391 ILO524391 IVK524391 JFG524391 JPC524391 JYY524391 KIU524391 KSQ524391 LCM524391 LMI524391 LWE524391 MGA524391 MPW524391 MZS524391 NJO524391 NTK524391 ODG524391 ONC524391 OWY524391 PGU524391 PQQ524391 QAM524391 QKI524391 QUE524391 REA524391 RNW524391 RXS524391 SHO524391 SRK524391 TBG524391 TLC524391 TUY524391 UEU524391 UOQ524391 UYM524391 VII524391 VSE524391 WCA524391 WLW524391 WVS524391 R589927 JG589927 TC589927 ACY589927 AMU589927 AWQ589927 BGM589927 BQI589927 CAE589927 CKA589927 CTW589927 DDS589927 DNO589927 DXK589927 EHG589927 ERC589927 FAY589927 FKU589927 FUQ589927 GEM589927 GOI589927 GYE589927 HIA589927 HRW589927 IBS589927 ILO589927 IVK589927 JFG589927 JPC589927 JYY589927 KIU589927 KSQ589927 LCM589927 LMI589927 LWE589927 MGA589927 MPW589927 MZS589927 NJO589927 NTK589927 ODG589927 ONC589927 OWY589927 PGU589927 PQQ589927 QAM589927 QKI589927 QUE589927 REA589927 RNW589927 RXS589927 SHO589927 SRK589927 TBG589927 TLC589927 TUY589927 UEU589927 UOQ589927 UYM589927 VII589927 VSE589927 WCA589927 WLW589927 WVS589927 R655463 JG655463 TC655463 ACY655463 AMU655463 AWQ655463 BGM655463 BQI655463 CAE655463 CKA655463 CTW655463 DDS655463 DNO655463 DXK655463 EHG655463 ERC655463 FAY655463 FKU655463 FUQ655463 GEM655463 GOI655463 GYE655463 HIA655463 HRW655463 IBS655463 ILO655463 IVK655463 JFG655463 JPC655463 JYY655463 KIU655463 KSQ655463 LCM655463 LMI655463 LWE655463 MGA655463 MPW655463 MZS655463 NJO655463 NTK655463 ODG655463 ONC655463 OWY655463 PGU655463 PQQ655463 QAM655463 QKI655463 QUE655463 REA655463 RNW655463 RXS655463 SHO655463 SRK655463 TBG655463 TLC655463 TUY655463 UEU655463 UOQ655463 UYM655463 VII655463 VSE655463 WCA655463 WLW655463 WVS655463 R720999 JG720999 TC720999 ACY720999 AMU720999 AWQ720999 BGM720999 BQI720999 CAE720999 CKA720999 CTW720999 DDS720999 DNO720999 DXK720999 EHG720999 ERC720999 FAY720999 FKU720999 FUQ720999 GEM720999 GOI720999 GYE720999 HIA720999 HRW720999 IBS720999 ILO720999 IVK720999 JFG720999 JPC720999 JYY720999 KIU720999 KSQ720999 LCM720999 LMI720999 LWE720999 MGA720999 MPW720999 MZS720999 NJO720999 NTK720999 ODG720999 ONC720999 OWY720999 PGU720999 PQQ720999 QAM720999 QKI720999 QUE720999 REA720999 RNW720999 RXS720999 SHO720999 SRK720999 TBG720999 TLC720999 TUY720999 UEU720999 UOQ720999 UYM720999 VII720999 VSE720999 WCA720999 WLW720999 WVS720999 R786535 JG786535 TC786535 ACY786535 AMU786535 AWQ786535 BGM786535 BQI786535 CAE786535 CKA786535 CTW786535 DDS786535 DNO786535 DXK786535 EHG786535 ERC786535 FAY786535 FKU786535 FUQ786535 GEM786535 GOI786535 GYE786535 HIA786535 HRW786535 IBS786535 ILO786535 IVK786535 JFG786535 JPC786535 JYY786535 KIU786535 KSQ786535 LCM786535 LMI786535 LWE786535 MGA786535 MPW786535 MZS786535 NJO786535 NTK786535 ODG786535 ONC786535 OWY786535 PGU786535 PQQ786535 QAM786535 QKI786535 QUE786535 REA786535 RNW786535 RXS786535 SHO786535 SRK786535 TBG786535 TLC786535 TUY786535 UEU786535 UOQ786535 UYM786535 VII786535 VSE786535 WCA786535 WLW786535 WVS786535 R852071 JG852071 TC852071 ACY852071 AMU852071 AWQ852071 BGM852071 BQI852071 CAE852071 CKA852071 CTW852071 DDS852071 DNO852071 DXK852071 EHG852071 ERC852071 FAY852071 FKU852071 FUQ852071 GEM852071 GOI852071 GYE852071 HIA852071 HRW852071 IBS852071 ILO852071 IVK852071 JFG852071 JPC852071 JYY852071 KIU852071 KSQ852071 LCM852071 LMI852071 LWE852071 MGA852071 MPW852071 MZS852071 NJO852071 NTK852071 ODG852071 ONC852071 OWY852071 PGU852071 PQQ852071 QAM852071 QKI852071 QUE852071 REA852071 RNW852071 RXS852071 SHO852071 SRK852071 TBG852071 TLC852071 TUY852071 UEU852071 UOQ852071 UYM852071 VII852071 VSE852071 WCA852071 WLW852071 WVS852071 R917607 JG917607 TC917607 ACY917607 AMU917607 AWQ917607 BGM917607 BQI917607 CAE917607 CKA917607 CTW917607 DDS917607 DNO917607 DXK917607 EHG917607 ERC917607 FAY917607 FKU917607 FUQ917607 GEM917607 GOI917607 GYE917607 HIA917607 HRW917607 IBS917607 ILO917607 IVK917607 JFG917607 JPC917607 JYY917607 KIU917607 KSQ917607 LCM917607 LMI917607 LWE917607 MGA917607 MPW917607 MZS917607 NJO917607 NTK917607 ODG917607 ONC917607 OWY917607 PGU917607 PQQ917607 QAM917607 QKI917607 QUE917607 REA917607 RNW917607 RXS917607 SHO917607 SRK917607 TBG917607 TLC917607 TUY917607 UEU917607 UOQ917607 UYM917607 VII917607 VSE917607 WCA917607 WLW917607 WVS917607 R983143 JG983143 TC983143 ACY983143 AMU983143 AWQ983143 BGM983143 BQI983143 CAE983143 CKA983143 CTW983143 DDS983143 DNO983143 DXK983143 EHG983143 ERC983143 FAY983143 FKU983143 FUQ983143 GEM983143 GOI983143 GYE983143 HIA983143 HRW983143 IBS983143 ILO983143 IVK983143 JFG983143 JPC983143 JYY983143 KIU983143 KSQ983143 LCM983143 LMI983143 LWE983143 MGA983143 MPW983143 MZS983143 NJO983143 NTK983143 ODG983143 ONC983143 OWY983143 PGU983143 PQQ983143 QAM983143 QKI983143 QUE983143 REA983143 RNW983143 RXS983143 SHO983143 SRK983143 TBG983143 TLC983143 TUY983143 UEU983143 UOQ983143 UYM983143 VII983143 VSE983143 WCA983143 WLW983143 WVS983143" xr:uid="{8F4706A5-561F-474D-AA30-FBCC6D438ED1}">
      <formula1>0</formula1>
      <formula2>1</formula2>
    </dataValidation>
    <dataValidation type="decimal" allowBlank="1" showErrorMessage="1" errorTitle="Erro de valores" error="Digite um valor entre 0% e 100%" sqref="R21:R26 JG21:JG26 TC21:TC26 ACY21:ACY26 AMU21:AMU26 AWQ21:AWQ26 BGM21:BGM26 BQI21:BQI26 CAE21:CAE26 CKA21:CKA26 CTW21:CTW26 DDS21:DDS26 DNO21:DNO26 DXK21:DXK26 EHG21:EHG26 ERC21:ERC26 FAY21:FAY26 FKU21:FKU26 FUQ21:FUQ26 GEM21:GEM26 GOI21:GOI26 GYE21:GYE26 HIA21:HIA26 HRW21:HRW26 IBS21:IBS26 ILO21:ILO26 IVK21:IVK26 JFG21:JFG26 JPC21:JPC26 JYY21:JYY26 KIU21:KIU26 KSQ21:KSQ26 LCM21:LCM26 LMI21:LMI26 LWE21:LWE26 MGA21:MGA26 MPW21:MPW26 MZS21:MZS26 NJO21:NJO26 NTK21:NTK26 ODG21:ODG26 ONC21:ONC26 OWY21:OWY26 PGU21:PGU26 PQQ21:PQQ26 QAM21:QAM26 QKI21:QKI26 QUE21:QUE26 REA21:REA26 RNW21:RNW26 RXS21:RXS26 SHO21:SHO26 SRK21:SRK26 TBG21:TBG26 TLC21:TLC26 TUY21:TUY26 UEU21:UEU26 UOQ21:UOQ26 UYM21:UYM26 VII21:VII26 VSE21:VSE26 WCA21:WCA26 WLW21:WLW26 WVS21:WVS26 R65553:R65558 JG65553:JG65558 TC65553:TC65558 ACY65553:ACY65558 AMU65553:AMU65558 AWQ65553:AWQ65558 BGM65553:BGM65558 BQI65553:BQI65558 CAE65553:CAE65558 CKA65553:CKA65558 CTW65553:CTW65558 DDS65553:DDS65558 DNO65553:DNO65558 DXK65553:DXK65558 EHG65553:EHG65558 ERC65553:ERC65558 FAY65553:FAY65558 FKU65553:FKU65558 FUQ65553:FUQ65558 GEM65553:GEM65558 GOI65553:GOI65558 GYE65553:GYE65558 HIA65553:HIA65558 HRW65553:HRW65558 IBS65553:IBS65558 ILO65553:ILO65558 IVK65553:IVK65558 JFG65553:JFG65558 JPC65553:JPC65558 JYY65553:JYY65558 KIU65553:KIU65558 KSQ65553:KSQ65558 LCM65553:LCM65558 LMI65553:LMI65558 LWE65553:LWE65558 MGA65553:MGA65558 MPW65553:MPW65558 MZS65553:MZS65558 NJO65553:NJO65558 NTK65553:NTK65558 ODG65553:ODG65558 ONC65553:ONC65558 OWY65553:OWY65558 PGU65553:PGU65558 PQQ65553:PQQ65558 QAM65553:QAM65558 QKI65553:QKI65558 QUE65553:QUE65558 REA65553:REA65558 RNW65553:RNW65558 RXS65553:RXS65558 SHO65553:SHO65558 SRK65553:SRK65558 TBG65553:TBG65558 TLC65553:TLC65558 TUY65553:TUY65558 UEU65553:UEU65558 UOQ65553:UOQ65558 UYM65553:UYM65558 VII65553:VII65558 VSE65553:VSE65558 WCA65553:WCA65558 WLW65553:WLW65558 WVS65553:WVS65558 R131089:R131094 JG131089:JG131094 TC131089:TC131094 ACY131089:ACY131094 AMU131089:AMU131094 AWQ131089:AWQ131094 BGM131089:BGM131094 BQI131089:BQI131094 CAE131089:CAE131094 CKA131089:CKA131094 CTW131089:CTW131094 DDS131089:DDS131094 DNO131089:DNO131094 DXK131089:DXK131094 EHG131089:EHG131094 ERC131089:ERC131094 FAY131089:FAY131094 FKU131089:FKU131094 FUQ131089:FUQ131094 GEM131089:GEM131094 GOI131089:GOI131094 GYE131089:GYE131094 HIA131089:HIA131094 HRW131089:HRW131094 IBS131089:IBS131094 ILO131089:ILO131094 IVK131089:IVK131094 JFG131089:JFG131094 JPC131089:JPC131094 JYY131089:JYY131094 KIU131089:KIU131094 KSQ131089:KSQ131094 LCM131089:LCM131094 LMI131089:LMI131094 LWE131089:LWE131094 MGA131089:MGA131094 MPW131089:MPW131094 MZS131089:MZS131094 NJO131089:NJO131094 NTK131089:NTK131094 ODG131089:ODG131094 ONC131089:ONC131094 OWY131089:OWY131094 PGU131089:PGU131094 PQQ131089:PQQ131094 QAM131089:QAM131094 QKI131089:QKI131094 QUE131089:QUE131094 REA131089:REA131094 RNW131089:RNW131094 RXS131089:RXS131094 SHO131089:SHO131094 SRK131089:SRK131094 TBG131089:TBG131094 TLC131089:TLC131094 TUY131089:TUY131094 UEU131089:UEU131094 UOQ131089:UOQ131094 UYM131089:UYM131094 VII131089:VII131094 VSE131089:VSE131094 WCA131089:WCA131094 WLW131089:WLW131094 WVS131089:WVS131094 R196625:R196630 JG196625:JG196630 TC196625:TC196630 ACY196625:ACY196630 AMU196625:AMU196630 AWQ196625:AWQ196630 BGM196625:BGM196630 BQI196625:BQI196630 CAE196625:CAE196630 CKA196625:CKA196630 CTW196625:CTW196630 DDS196625:DDS196630 DNO196625:DNO196630 DXK196625:DXK196630 EHG196625:EHG196630 ERC196625:ERC196630 FAY196625:FAY196630 FKU196625:FKU196630 FUQ196625:FUQ196630 GEM196625:GEM196630 GOI196625:GOI196630 GYE196625:GYE196630 HIA196625:HIA196630 HRW196625:HRW196630 IBS196625:IBS196630 ILO196625:ILO196630 IVK196625:IVK196630 JFG196625:JFG196630 JPC196625:JPC196630 JYY196625:JYY196630 KIU196625:KIU196630 KSQ196625:KSQ196630 LCM196625:LCM196630 LMI196625:LMI196630 LWE196625:LWE196630 MGA196625:MGA196630 MPW196625:MPW196630 MZS196625:MZS196630 NJO196625:NJO196630 NTK196625:NTK196630 ODG196625:ODG196630 ONC196625:ONC196630 OWY196625:OWY196630 PGU196625:PGU196630 PQQ196625:PQQ196630 QAM196625:QAM196630 QKI196625:QKI196630 QUE196625:QUE196630 REA196625:REA196630 RNW196625:RNW196630 RXS196625:RXS196630 SHO196625:SHO196630 SRK196625:SRK196630 TBG196625:TBG196630 TLC196625:TLC196630 TUY196625:TUY196630 UEU196625:UEU196630 UOQ196625:UOQ196630 UYM196625:UYM196630 VII196625:VII196630 VSE196625:VSE196630 WCA196625:WCA196630 WLW196625:WLW196630 WVS196625:WVS196630 R262161:R262166 JG262161:JG262166 TC262161:TC262166 ACY262161:ACY262166 AMU262161:AMU262166 AWQ262161:AWQ262166 BGM262161:BGM262166 BQI262161:BQI262166 CAE262161:CAE262166 CKA262161:CKA262166 CTW262161:CTW262166 DDS262161:DDS262166 DNO262161:DNO262166 DXK262161:DXK262166 EHG262161:EHG262166 ERC262161:ERC262166 FAY262161:FAY262166 FKU262161:FKU262166 FUQ262161:FUQ262166 GEM262161:GEM262166 GOI262161:GOI262166 GYE262161:GYE262166 HIA262161:HIA262166 HRW262161:HRW262166 IBS262161:IBS262166 ILO262161:ILO262166 IVK262161:IVK262166 JFG262161:JFG262166 JPC262161:JPC262166 JYY262161:JYY262166 KIU262161:KIU262166 KSQ262161:KSQ262166 LCM262161:LCM262166 LMI262161:LMI262166 LWE262161:LWE262166 MGA262161:MGA262166 MPW262161:MPW262166 MZS262161:MZS262166 NJO262161:NJO262166 NTK262161:NTK262166 ODG262161:ODG262166 ONC262161:ONC262166 OWY262161:OWY262166 PGU262161:PGU262166 PQQ262161:PQQ262166 QAM262161:QAM262166 QKI262161:QKI262166 QUE262161:QUE262166 REA262161:REA262166 RNW262161:RNW262166 RXS262161:RXS262166 SHO262161:SHO262166 SRK262161:SRK262166 TBG262161:TBG262166 TLC262161:TLC262166 TUY262161:TUY262166 UEU262161:UEU262166 UOQ262161:UOQ262166 UYM262161:UYM262166 VII262161:VII262166 VSE262161:VSE262166 WCA262161:WCA262166 WLW262161:WLW262166 WVS262161:WVS262166 R327697:R327702 JG327697:JG327702 TC327697:TC327702 ACY327697:ACY327702 AMU327697:AMU327702 AWQ327697:AWQ327702 BGM327697:BGM327702 BQI327697:BQI327702 CAE327697:CAE327702 CKA327697:CKA327702 CTW327697:CTW327702 DDS327697:DDS327702 DNO327697:DNO327702 DXK327697:DXK327702 EHG327697:EHG327702 ERC327697:ERC327702 FAY327697:FAY327702 FKU327697:FKU327702 FUQ327697:FUQ327702 GEM327697:GEM327702 GOI327697:GOI327702 GYE327697:GYE327702 HIA327697:HIA327702 HRW327697:HRW327702 IBS327697:IBS327702 ILO327697:ILO327702 IVK327697:IVK327702 JFG327697:JFG327702 JPC327697:JPC327702 JYY327697:JYY327702 KIU327697:KIU327702 KSQ327697:KSQ327702 LCM327697:LCM327702 LMI327697:LMI327702 LWE327697:LWE327702 MGA327697:MGA327702 MPW327697:MPW327702 MZS327697:MZS327702 NJO327697:NJO327702 NTK327697:NTK327702 ODG327697:ODG327702 ONC327697:ONC327702 OWY327697:OWY327702 PGU327697:PGU327702 PQQ327697:PQQ327702 QAM327697:QAM327702 QKI327697:QKI327702 QUE327697:QUE327702 REA327697:REA327702 RNW327697:RNW327702 RXS327697:RXS327702 SHO327697:SHO327702 SRK327697:SRK327702 TBG327697:TBG327702 TLC327697:TLC327702 TUY327697:TUY327702 UEU327697:UEU327702 UOQ327697:UOQ327702 UYM327697:UYM327702 VII327697:VII327702 VSE327697:VSE327702 WCA327697:WCA327702 WLW327697:WLW327702 WVS327697:WVS327702 R393233:R393238 JG393233:JG393238 TC393233:TC393238 ACY393233:ACY393238 AMU393233:AMU393238 AWQ393233:AWQ393238 BGM393233:BGM393238 BQI393233:BQI393238 CAE393233:CAE393238 CKA393233:CKA393238 CTW393233:CTW393238 DDS393233:DDS393238 DNO393233:DNO393238 DXK393233:DXK393238 EHG393233:EHG393238 ERC393233:ERC393238 FAY393233:FAY393238 FKU393233:FKU393238 FUQ393233:FUQ393238 GEM393233:GEM393238 GOI393233:GOI393238 GYE393233:GYE393238 HIA393233:HIA393238 HRW393233:HRW393238 IBS393233:IBS393238 ILO393233:ILO393238 IVK393233:IVK393238 JFG393233:JFG393238 JPC393233:JPC393238 JYY393233:JYY393238 KIU393233:KIU393238 KSQ393233:KSQ393238 LCM393233:LCM393238 LMI393233:LMI393238 LWE393233:LWE393238 MGA393233:MGA393238 MPW393233:MPW393238 MZS393233:MZS393238 NJO393233:NJO393238 NTK393233:NTK393238 ODG393233:ODG393238 ONC393233:ONC393238 OWY393233:OWY393238 PGU393233:PGU393238 PQQ393233:PQQ393238 QAM393233:QAM393238 QKI393233:QKI393238 QUE393233:QUE393238 REA393233:REA393238 RNW393233:RNW393238 RXS393233:RXS393238 SHO393233:SHO393238 SRK393233:SRK393238 TBG393233:TBG393238 TLC393233:TLC393238 TUY393233:TUY393238 UEU393233:UEU393238 UOQ393233:UOQ393238 UYM393233:UYM393238 VII393233:VII393238 VSE393233:VSE393238 WCA393233:WCA393238 WLW393233:WLW393238 WVS393233:WVS393238 R458769:R458774 JG458769:JG458774 TC458769:TC458774 ACY458769:ACY458774 AMU458769:AMU458774 AWQ458769:AWQ458774 BGM458769:BGM458774 BQI458769:BQI458774 CAE458769:CAE458774 CKA458769:CKA458774 CTW458769:CTW458774 DDS458769:DDS458774 DNO458769:DNO458774 DXK458769:DXK458774 EHG458769:EHG458774 ERC458769:ERC458774 FAY458769:FAY458774 FKU458769:FKU458774 FUQ458769:FUQ458774 GEM458769:GEM458774 GOI458769:GOI458774 GYE458769:GYE458774 HIA458769:HIA458774 HRW458769:HRW458774 IBS458769:IBS458774 ILO458769:ILO458774 IVK458769:IVK458774 JFG458769:JFG458774 JPC458769:JPC458774 JYY458769:JYY458774 KIU458769:KIU458774 KSQ458769:KSQ458774 LCM458769:LCM458774 LMI458769:LMI458774 LWE458769:LWE458774 MGA458769:MGA458774 MPW458769:MPW458774 MZS458769:MZS458774 NJO458769:NJO458774 NTK458769:NTK458774 ODG458769:ODG458774 ONC458769:ONC458774 OWY458769:OWY458774 PGU458769:PGU458774 PQQ458769:PQQ458774 QAM458769:QAM458774 QKI458769:QKI458774 QUE458769:QUE458774 REA458769:REA458774 RNW458769:RNW458774 RXS458769:RXS458774 SHO458769:SHO458774 SRK458769:SRK458774 TBG458769:TBG458774 TLC458769:TLC458774 TUY458769:TUY458774 UEU458769:UEU458774 UOQ458769:UOQ458774 UYM458769:UYM458774 VII458769:VII458774 VSE458769:VSE458774 WCA458769:WCA458774 WLW458769:WLW458774 WVS458769:WVS458774 R524305:R524310 JG524305:JG524310 TC524305:TC524310 ACY524305:ACY524310 AMU524305:AMU524310 AWQ524305:AWQ524310 BGM524305:BGM524310 BQI524305:BQI524310 CAE524305:CAE524310 CKA524305:CKA524310 CTW524305:CTW524310 DDS524305:DDS524310 DNO524305:DNO524310 DXK524305:DXK524310 EHG524305:EHG524310 ERC524305:ERC524310 FAY524305:FAY524310 FKU524305:FKU524310 FUQ524305:FUQ524310 GEM524305:GEM524310 GOI524305:GOI524310 GYE524305:GYE524310 HIA524305:HIA524310 HRW524305:HRW524310 IBS524305:IBS524310 ILO524305:ILO524310 IVK524305:IVK524310 JFG524305:JFG524310 JPC524305:JPC524310 JYY524305:JYY524310 KIU524305:KIU524310 KSQ524305:KSQ524310 LCM524305:LCM524310 LMI524305:LMI524310 LWE524305:LWE524310 MGA524305:MGA524310 MPW524305:MPW524310 MZS524305:MZS524310 NJO524305:NJO524310 NTK524305:NTK524310 ODG524305:ODG524310 ONC524305:ONC524310 OWY524305:OWY524310 PGU524305:PGU524310 PQQ524305:PQQ524310 QAM524305:QAM524310 QKI524305:QKI524310 QUE524305:QUE524310 REA524305:REA524310 RNW524305:RNW524310 RXS524305:RXS524310 SHO524305:SHO524310 SRK524305:SRK524310 TBG524305:TBG524310 TLC524305:TLC524310 TUY524305:TUY524310 UEU524305:UEU524310 UOQ524305:UOQ524310 UYM524305:UYM524310 VII524305:VII524310 VSE524305:VSE524310 WCA524305:WCA524310 WLW524305:WLW524310 WVS524305:WVS524310 R589841:R589846 JG589841:JG589846 TC589841:TC589846 ACY589841:ACY589846 AMU589841:AMU589846 AWQ589841:AWQ589846 BGM589841:BGM589846 BQI589841:BQI589846 CAE589841:CAE589846 CKA589841:CKA589846 CTW589841:CTW589846 DDS589841:DDS589846 DNO589841:DNO589846 DXK589841:DXK589846 EHG589841:EHG589846 ERC589841:ERC589846 FAY589841:FAY589846 FKU589841:FKU589846 FUQ589841:FUQ589846 GEM589841:GEM589846 GOI589841:GOI589846 GYE589841:GYE589846 HIA589841:HIA589846 HRW589841:HRW589846 IBS589841:IBS589846 ILO589841:ILO589846 IVK589841:IVK589846 JFG589841:JFG589846 JPC589841:JPC589846 JYY589841:JYY589846 KIU589841:KIU589846 KSQ589841:KSQ589846 LCM589841:LCM589846 LMI589841:LMI589846 LWE589841:LWE589846 MGA589841:MGA589846 MPW589841:MPW589846 MZS589841:MZS589846 NJO589841:NJO589846 NTK589841:NTK589846 ODG589841:ODG589846 ONC589841:ONC589846 OWY589841:OWY589846 PGU589841:PGU589846 PQQ589841:PQQ589846 QAM589841:QAM589846 QKI589841:QKI589846 QUE589841:QUE589846 REA589841:REA589846 RNW589841:RNW589846 RXS589841:RXS589846 SHO589841:SHO589846 SRK589841:SRK589846 TBG589841:TBG589846 TLC589841:TLC589846 TUY589841:TUY589846 UEU589841:UEU589846 UOQ589841:UOQ589846 UYM589841:UYM589846 VII589841:VII589846 VSE589841:VSE589846 WCA589841:WCA589846 WLW589841:WLW589846 WVS589841:WVS589846 R655377:R655382 JG655377:JG655382 TC655377:TC655382 ACY655377:ACY655382 AMU655377:AMU655382 AWQ655377:AWQ655382 BGM655377:BGM655382 BQI655377:BQI655382 CAE655377:CAE655382 CKA655377:CKA655382 CTW655377:CTW655382 DDS655377:DDS655382 DNO655377:DNO655382 DXK655377:DXK655382 EHG655377:EHG655382 ERC655377:ERC655382 FAY655377:FAY655382 FKU655377:FKU655382 FUQ655377:FUQ655382 GEM655377:GEM655382 GOI655377:GOI655382 GYE655377:GYE655382 HIA655377:HIA655382 HRW655377:HRW655382 IBS655377:IBS655382 ILO655377:ILO655382 IVK655377:IVK655382 JFG655377:JFG655382 JPC655377:JPC655382 JYY655377:JYY655382 KIU655377:KIU655382 KSQ655377:KSQ655382 LCM655377:LCM655382 LMI655377:LMI655382 LWE655377:LWE655382 MGA655377:MGA655382 MPW655377:MPW655382 MZS655377:MZS655382 NJO655377:NJO655382 NTK655377:NTK655382 ODG655377:ODG655382 ONC655377:ONC655382 OWY655377:OWY655382 PGU655377:PGU655382 PQQ655377:PQQ655382 QAM655377:QAM655382 QKI655377:QKI655382 QUE655377:QUE655382 REA655377:REA655382 RNW655377:RNW655382 RXS655377:RXS655382 SHO655377:SHO655382 SRK655377:SRK655382 TBG655377:TBG655382 TLC655377:TLC655382 TUY655377:TUY655382 UEU655377:UEU655382 UOQ655377:UOQ655382 UYM655377:UYM655382 VII655377:VII655382 VSE655377:VSE655382 WCA655377:WCA655382 WLW655377:WLW655382 WVS655377:WVS655382 R720913:R720918 JG720913:JG720918 TC720913:TC720918 ACY720913:ACY720918 AMU720913:AMU720918 AWQ720913:AWQ720918 BGM720913:BGM720918 BQI720913:BQI720918 CAE720913:CAE720918 CKA720913:CKA720918 CTW720913:CTW720918 DDS720913:DDS720918 DNO720913:DNO720918 DXK720913:DXK720918 EHG720913:EHG720918 ERC720913:ERC720918 FAY720913:FAY720918 FKU720913:FKU720918 FUQ720913:FUQ720918 GEM720913:GEM720918 GOI720913:GOI720918 GYE720913:GYE720918 HIA720913:HIA720918 HRW720913:HRW720918 IBS720913:IBS720918 ILO720913:ILO720918 IVK720913:IVK720918 JFG720913:JFG720918 JPC720913:JPC720918 JYY720913:JYY720918 KIU720913:KIU720918 KSQ720913:KSQ720918 LCM720913:LCM720918 LMI720913:LMI720918 LWE720913:LWE720918 MGA720913:MGA720918 MPW720913:MPW720918 MZS720913:MZS720918 NJO720913:NJO720918 NTK720913:NTK720918 ODG720913:ODG720918 ONC720913:ONC720918 OWY720913:OWY720918 PGU720913:PGU720918 PQQ720913:PQQ720918 QAM720913:QAM720918 QKI720913:QKI720918 QUE720913:QUE720918 REA720913:REA720918 RNW720913:RNW720918 RXS720913:RXS720918 SHO720913:SHO720918 SRK720913:SRK720918 TBG720913:TBG720918 TLC720913:TLC720918 TUY720913:TUY720918 UEU720913:UEU720918 UOQ720913:UOQ720918 UYM720913:UYM720918 VII720913:VII720918 VSE720913:VSE720918 WCA720913:WCA720918 WLW720913:WLW720918 WVS720913:WVS720918 R786449:R786454 JG786449:JG786454 TC786449:TC786454 ACY786449:ACY786454 AMU786449:AMU786454 AWQ786449:AWQ786454 BGM786449:BGM786454 BQI786449:BQI786454 CAE786449:CAE786454 CKA786449:CKA786454 CTW786449:CTW786454 DDS786449:DDS786454 DNO786449:DNO786454 DXK786449:DXK786454 EHG786449:EHG786454 ERC786449:ERC786454 FAY786449:FAY786454 FKU786449:FKU786454 FUQ786449:FUQ786454 GEM786449:GEM786454 GOI786449:GOI786454 GYE786449:GYE786454 HIA786449:HIA786454 HRW786449:HRW786454 IBS786449:IBS786454 ILO786449:ILO786454 IVK786449:IVK786454 JFG786449:JFG786454 JPC786449:JPC786454 JYY786449:JYY786454 KIU786449:KIU786454 KSQ786449:KSQ786454 LCM786449:LCM786454 LMI786449:LMI786454 LWE786449:LWE786454 MGA786449:MGA786454 MPW786449:MPW786454 MZS786449:MZS786454 NJO786449:NJO786454 NTK786449:NTK786454 ODG786449:ODG786454 ONC786449:ONC786454 OWY786449:OWY786454 PGU786449:PGU786454 PQQ786449:PQQ786454 QAM786449:QAM786454 QKI786449:QKI786454 QUE786449:QUE786454 REA786449:REA786454 RNW786449:RNW786454 RXS786449:RXS786454 SHO786449:SHO786454 SRK786449:SRK786454 TBG786449:TBG786454 TLC786449:TLC786454 TUY786449:TUY786454 UEU786449:UEU786454 UOQ786449:UOQ786454 UYM786449:UYM786454 VII786449:VII786454 VSE786449:VSE786454 WCA786449:WCA786454 WLW786449:WLW786454 WVS786449:WVS786454 R851985:R851990 JG851985:JG851990 TC851985:TC851990 ACY851985:ACY851990 AMU851985:AMU851990 AWQ851985:AWQ851990 BGM851985:BGM851990 BQI851985:BQI851990 CAE851985:CAE851990 CKA851985:CKA851990 CTW851985:CTW851990 DDS851985:DDS851990 DNO851985:DNO851990 DXK851985:DXK851990 EHG851985:EHG851990 ERC851985:ERC851990 FAY851985:FAY851990 FKU851985:FKU851990 FUQ851985:FUQ851990 GEM851985:GEM851990 GOI851985:GOI851990 GYE851985:GYE851990 HIA851985:HIA851990 HRW851985:HRW851990 IBS851985:IBS851990 ILO851985:ILO851990 IVK851985:IVK851990 JFG851985:JFG851990 JPC851985:JPC851990 JYY851985:JYY851990 KIU851985:KIU851990 KSQ851985:KSQ851990 LCM851985:LCM851990 LMI851985:LMI851990 LWE851985:LWE851990 MGA851985:MGA851990 MPW851985:MPW851990 MZS851985:MZS851990 NJO851985:NJO851990 NTK851985:NTK851990 ODG851985:ODG851990 ONC851985:ONC851990 OWY851985:OWY851990 PGU851985:PGU851990 PQQ851985:PQQ851990 QAM851985:QAM851990 QKI851985:QKI851990 QUE851985:QUE851990 REA851985:REA851990 RNW851985:RNW851990 RXS851985:RXS851990 SHO851985:SHO851990 SRK851985:SRK851990 TBG851985:TBG851990 TLC851985:TLC851990 TUY851985:TUY851990 UEU851985:UEU851990 UOQ851985:UOQ851990 UYM851985:UYM851990 VII851985:VII851990 VSE851985:VSE851990 WCA851985:WCA851990 WLW851985:WLW851990 WVS851985:WVS851990 R917521:R917526 JG917521:JG917526 TC917521:TC917526 ACY917521:ACY917526 AMU917521:AMU917526 AWQ917521:AWQ917526 BGM917521:BGM917526 BQI917521:BQI917526 CAE917521:CAE917526 CKA917521:CKA917526 CTW917521:CTW917526 DDS917521:DDS917526 DNO917521:DNO917526 DXK917521:DXK917526 EHG917521:EHG917526 ERC917521:ERC917526 FAY917521:FAY917526 FKU917521:FKU917526 FUQ917521:FUQ917526 GEM917521:GEM917526 GOI917521:GOI917526 GYE917521:GYE917526 HIA917521:HIA917526 HRW917521:HRW917526 IBS917521:IBS917526 ILO917521:ILO917526 IVK917521:IVK917526 JFG917521:JFG917526 JPC917521:JPC917526 JYY917521:JYY917526 KIU917521:KIU917526 KSQ917521:KSQ917526 LCM917521:LCM917526 LMI917521:LMI917526 LWE917521:LWE917526 MGA917521:MGA917526 MPW917521:MPW917526 MZS917521:MZS917526 NJO917521:NJO917526 NTK917521:NTK917526 ODG917521:ODG917526 ONC917521:ONC917526 OWY917521:OWY917526 PGU917521:PGU917526 PQQ917521:PQQ917526 QAM917521:QAM917526 QKI917521:QKI917526 QUE917521:QUE917526 REA917521:REA917526 RNW917521:RNW917526 RXS917521:RXS917526 SHO917521:SHO917526 SRK917521:SRK917526 TBG917521:TBG917526 TLC917521:TLC917526 TUY917521:TUY917526 UEU917521:UEU917526 UOQ917521:UOQ917526 UYM917521:UYM917526 VII917521:VII917526 VSE917521:VSE917526 WCA917521:WCA917526 WLW917521:WLW917526 WVS917521:WVS917526 R983057:R983062 JG983057:JG983062 TC983057:TC983062 ACY983057:ACY983062 AMU983057:AMU983062 AWQ983057:AWQ983062 BGM983057:BGM983062 BQI983057:BQI983062 CAE983057:CAE983062 CKA983057:CKA983062 CTW983057:CTW983062 DDS983057:DDS983062 DNO983057:DNO983062 DXK983057:DXK983062 EHG983057:EHG983062 ERC983057:ERC983062 FAY983057:FAY983062 FKU983057:FKU983062 FUQ983057:FUQ983062 GEM983057:GEM983062 GOI983057:GOI983062 GYE983057:GYE983062 HIA983057:HIA983062 HRW983057:HRW983062 IBS983057:IBS983062 ILO983057:ILO983062 IVK983057:IVK983062 JFG983057:JFG983062 JPC983057:JPC983062 JYY983057:JYY983062 KIU983057:KIU983062 KSQ983057:KSQ983062 LCM983057:LCM983062 LMI983057:LMI983062 LWE983057:LWE983062 MGA983057:MGA983062 MPW983057:MPW983062 MZS983057:MZS983062 NJO983057:NJO983062 NTK983057:NTK983062 ODG983057:ODG983062 ONC983057:ONC983062 OWY983057:OWY983062 PGU983057:PGU983062 PQQ983057:PQQ983062 QAM983057:QAM983062 QKI983057:QKI983062 QUE983057:QUE983062 REA983057:REA983062 RNW983057:RNW983062 RXS983057:RXS983062 SHO983057:SHO983062 SRK983057:SRK983062 TBG983057:TBG983062 TLC983057:TLC983062 TUY983057:TUY983062 UEU983057:UEU983062 UOQ983057:UOQ983062 UYM983057:UYM983062 VII983057:VII983062 VSE983057:VSE983062 WCA983057:WCA983062 WLW983057:WLW983062 WVS983057:WVS983062 R64:R69 JG64:JG69 TC64:TC69 ACY64:ACY69 AMU64:AMU69 AWQ64:AWQ69 BGM64:BGM69 BQI64:BQI69 CAE64:CAE69 CKA64:CKA69 CTW64:CTW69 DDS64:DDS69 DNO64:DNO69 DXK64:DXK69 EHG64:EHG69 ERC64:ERC69 FAY64:FAY69 FKU64:FKU69 FUQ64:FUQ69 GEM64:GEM69 GOI64:GOI69 GYE64:GYE69 HIA64:HIA69 HRW64:HRW69 IBS64:IBS69 ILO64:ILO69 IVK64:IVK69 JFG64:JFG69 JPC64:JPC69 JYY64:JYY69 KIU64:KIU69 KSQ64:KSQ69 LCM64:LCM69 LMI64:LMI69 LWE64:LWE69 MGA64:MGA69 MPW64:MPW69 MZS64:MZS69 NJO64:NJO69 NTK64:NTK69 ODG64:ODG69 ONC64:ONC69 OWY64:OWY69 PGU64:PGU69 PQQ64:PQQ69 QAM64:QAM69 QKI64:QKI69 QUE64:QUE69 REA64:REA69 RNW64:RNW69 RXS64:RXS69 SHO64:SHO69 SRK64:SRK69 TBG64:TBG69 TLC64:TLC69 TUY64:TUY69 UEU64:UEU69 UOQ64:UOQ69 UYM64:UYM69 VII64:VII69 VSE64:VSE69 WCA64:WCA69 WLW64:WLW69 WVS64:WVS69 R65593:R65598 JG65593:JG65598 TC65593:TC65598 ACY65593:ACY65598 AMU65593:AMU65598 AWQ65593:AWQ65598 BGM65593:BGM65598 BQI65593:BQI65598 CAE65593:CAE65598 CKA65593:CKA65598 CTW65593:CTW65598 DDS65593:DDS65598 DNO65593:DNO65598 DXK65593:DXK65598 EHG65593:EHG65598 ERC65593:ERC65598 FAY65593:FAY65598 FKU65593:FKU65598 FUQ65593:FUQ65598 GEM65593:GEM65598 GOI65593:GOI65598 GYE65593:GYE65598 HIA65593:HIA65598 HRW65593:HRW65598 IBS65593:IBS65598 ILO65593:ILO65598 IVK65593:IVK65598 JFG65593:JFG65598 JPC65593:JPC65598 JYY65593:JYY65598 KIU65593:KIU65598 KSQ65593:KSQ65598 LCM65593:LCM65598 LMI65593:LMI65598 LWE65593:LWE65598 MGA65593:MGA65598 MPW65593:MPW65598 MZS65593:MZS65598 NJO65593:NJO65598 NTK65593:NTK65598 ODG65593:ODG65598 ONC65593:ONC65598 OWY65593:OWY65598 PGU65593:PGU65598 PQQ65593:PQQ65598 QAM65593:QAM65598 QKI65593:QKI65598 QUE65593:QUE65598 REA65593:REA65598 RNW65593:RNW65598 RXS65593:RXS65598 SHO65593:SHO65598 SRK65593:SRK65598 TBG65593:TBG65598 TLC65593:TLC65598 TUY65593:TUY65598 UEU65593:UEU65598 UOQ65593:UOQ65598 UYM65593:UYM65598 VII65593:VII65598 VSE65593:VSE65598 WCA65593:WCA65598 WLW65593:WLW65598 WVS65593:WVS65598 R131129:R131134 JG131129:JG131134 TC131129:TC131134 ACY131129:ACY131134 AMU131129:AMU131134 AWQ131129:AWQ131134 BGM131129:BGM131134 BQI131129:BQI131134 CAE131129:CAE131134 CKA131129:CKA131134 CTW131129:CTW131134 DDS131129:DDS131134 DNO131129:DNO131134 DXK131129:DXK131134 EHG131129:EHG131134 ERC131129:ERC131134 FAY131129:FAY131134 FKU131129:FKU131134 FUQ131129:FUQ131134 GEM131129:GEM131134 GOI131129:GOI131134 GYE131129:GYE131134 HIA131129:HIA131134 HRW131129:HRW131134 IBS131129:IBS131134 ILO131129:ILO131134 IVK131129:IVK131134 JFG131129:JFG131134 JPC131129:JPC131134 JYY131129:JYY131134 KIU131129:KIU131134 KSQ131129:KSQ131134 LCM131129:LCM131134 LMI131129:LMI131134 LWE131129:LWE131134 MGA131129:MGA131134 MPW131129:MPW131134 MZS131129:MZS131134 NJO131129:NJO131134 NTK131129:NTK131134 ODG131129:ODG131134 ONC131129:ONC131134 OWY131129:OWY131134 PGU131129:PGU131134 PQQ131129:PQQ131134 QAM131129:QAM131134 QKI131129:QKI131134 QUE131129:QUE131134 REA131129:REA131134 RNW131129:RNW131134 RXS131129:RXS131134 SHO131129:SHO131134 SRK131129:SRK131134 TBG131129:TBG131134 TLC131129:TLC131134 TUY131129:TUY131134 UEU131129:UEU131134 UOQ131129:UOQ131134 UYM131129:UYM131134 VII131129:VII131134 VSE131129:VSE131134 WCA131129:WCA131134 WLW131129:WLW131134 WVS131129:WVS131134 R196665:R196670 JG196665:JG196670 TC196665:TC196670 ACY196665:ACY196670 AMU196665:AMU196670 AWQ196665:AWQ196670 BGM196665:BGM196670 BQI196665:BQI196670 CAE196665:CAE196670 CKA196665:CKA196670 CTW196665:CTW196670 DDS196665:DDS196670 DNO196665:DNO196670 DXK196665:DXK196670 EHG196665:EHG196670 ERC196665:ERC196670 FAY196665:FAY196670 FKU196665:FKU196670 FUQ196665:FUQ196670 GEM196665:GEM196670 GOI196665:GOI196670 GYE196665:GYE196670 HIA196665:HIA196670 HRW196665:HRW196670 IBS196665:IBS196670 ILO196665:ILO196670 IVK196665:IVK196670 JFG196665:JFG196670 JPC196665:JPC196670 JYY196665:JYY196670 KIU196665:KIU196670 KSQ196665:KSQ196670 LCM196665:LCM196670 LMI196665:LMI196670 LWE196665:LWE196670 MGA196665:MGA196670 MPW196665:MPW196670 MZS196665:MZS196670 NJO196665:NJO196670 NTK196665:NTK196670 ODG196665:ODG196670 ONC196665:ONC196670 OWY196665:OWY196670 PGU196665:PGU196670 PQQ196665:PQQ196670 QAM196665:QAM196670 QKI196665:QKI196670 QUE196665:QUE196670 REA196665:REA196670 RNW196665:RNW196670 RXS196665:RXS196670 SHO196665:SHO196670 SRK196665:SRK196670 TBG196665:TBG196670 TLC196665:TLC196670 TUY196665:TUY196670 UEU196665:UEU196670 UOQ196665:UOQ196670 UYM196665:UYM196670 VII196665:VII196670 VSE196665:VSE196670 WCA196665:WCA196670 WLW196665:WLW196670 WVS196665:WVS196670 R262201:R262206 JG262201:JG262206 TC262201:TC262206 ACY262201:ACY262206 AMU262201:AMU262206 AWQ262201:AWQ262206 BGM262201:BGM262206 BQI262201:BQI262206 CAE262201:CAE262206 CKA262201:CKA262206 CTW262201:CTW262206 DDS262201:DDS262206 DNO262201:DNO262206 DXK262201:DXK262206 EHG262201:EHG262206 ERC262201:ERC262206 FAY262201:FAY262206 FKU262201:FKU262206 FUQ262201:FUQ262206 GEM262201:GEM262206 GOI262201:GOI262206 GYE262201:GYE262206 HIA262201:HIA262206 HRW262201:HRW262206 IBS262201:IBS262206 ILO262201:ILO262206 IVK262201:IVK262206 JFG262201:JFG262206 JPC262201:JPC262206 JYY262201:JYY262206 KIU262201:KIU262206 KSQ262201:KSQ262206 LCM262201:LCM262206 LMI262201:LMI262206 LWE262201:LWE262206 MGA262201:MGA262206 MPW262201:MPW262206 MZS262201:MZS262206 NJO262201:NJO262206 NTK262201:NTK262206 ODG262201:ODG262206 ONC262201:ONC262206 OWY262201:OWY262206 PGU262201:PGU262206 PQQ262201:PQQ262206 QAM262201:QAM262206 QKI262201:QKI262206 QUE262201:QUE262206 REA262201:REA262206 RNW262201:RNW262206 RXS262201:RXS262206 SHO262201:SHO262206 SRK262201:SRK262206 TBG262201:TBG262206 TLC262201:TLC262206 TUY262201:TUY262206 UEU262201:UEU262206 UOQ262201:UOQ262206 UYM262201:UYM262206 VII262201:VII262206 VSE262201:VSE262206 WCA262201:WCA262206 WLW262201:WLW262206 WVS262201:WVS262206 R327737:R327742 JG327737:JG327742 TC327737:TC327742 ACY327737:ACY327742 AMU327737:AMU327742 AWQ327737:AWQ327742 BGM327737:BGM327742 BQI327737:BQI327742 CAE327737:CAE327742 CKA327737:CKA327742 CTW327737:CTW327742 DDS327737:DDS327742 DNO327737:DNO327742 DXK327737:DXK327742 EHG327737:EHG327742 ERC327737:ERC327742 FAY327737:FAY327742 FKU327737:FKU327742 FUQ327737:FUQ327742 GEM327737:GEM327742 GOI327737:GOI327742 GYE327737:GYE327742 HIA327737:HIA327742 HRW327737:HRW327742 IBS327737:IBS327742 ILO327737:ILO327742 IVK327737:IVK327742 JFG327737:JFG327742 JPC327737:JPC327742 JYY327737:JYY327742 KIU327737:KIU327742 KSQ327737:KSQ327742 LCM327737:LCM327742 LMI327737:LMI327742 LWE327737:LWE327742 MGA327737:MGA327742 MPW327737:MPW327742 MZS327737:MZS327742 NJO327737:NJO327742 NTK327737:NTK327742 ODG327737:ODG327742 ONC327737:ONC327742 OWY327737:OWY327742 PGU327737:PGU327742 PQQ327737:PQQ327742 QAM327737:QAM327742 QKI327737:QKI327742 QUE327737:QUE327742 REA327737:REA327742 RNW327737:RNW327742 RXS327737:RXS327742 SHO327737:SHO327742 SRK327737:SRK327742 TBG327737:TBG327742 TLC327737:TLC327742 TUY327737:TUY327742 UEU327737:UEU327742 UOQ327737:UOQ327742 UYM327737:UYM327742 VII327737:VII327742 VSE327737:VSE327742 WCA327737:WCA327742 WLW327737:WLW327742 WVS327737:WVS327742 R393273:R393278 JG393273:JG393278 TC393273:TC393278 ACY393273:ACY393278 AMU393273:AMU393278 AWQ393273:AWQ393278 BGM393273:BGM393278 BQI393273:BQI393278 CAE393273:CAE393278 CKA393273:CKA393278 CTW393273:CTW393278 DDS393273:DDS393278 DNO393273:DNO393278 DXK393273:DXK393278 EHG393273:EHG393278 ERC393273:ERC393278 FAY393273:FAY393278 FKU393273:FKU393278 FUQ393273:FUQ393278 GEM393273:GEM393278 GOI393273:GOI393278 GYE393273:GYE393278 HIA393273:HIA393278 HRW393273:HRW393278 IBS393273:IBS393278 ILO393273:ILO393278 IVK393273:IVK393278 JFG393273:JFG393278 JPC393273:JPC393278 JYY393273:JYY393278 KIU393273:KIU393278 KSQ393273:KSQ393278 LCM393273:LCM393278 LMI393273:LMI393278 LWE393273:LWE393278 MGA393273:MGA393278 MPW393273:MPW393278 MZS393273:MZS393278 NJO393273:NJO393278 NTK393273:NTK393278 ODG393273:ODG393278 ONC393273:ONC393278 OWY393273:OWY393278 PGU393273:PGU393278 PQQ393273:PQQ393278 QAM393273:QAM393278 QKI393273:QKI393278 QUE393273:QUE393278 REA393273:REA393278 RNW393273:RNW393278 RXS393273:RXS393278 SHO393273:SHO393278 SRK393273:SRK393278 TBG393273:TBG393278 TLC393273:TLC393278 TUY393273:TUY393278 UEU393273:UEU393278 UOQ393273:UOQ393278 UYM393273:UYM393278 VII393273:VII393278 VSE393273:VSE393278 WCA393273:WCA393278 WLW393273:WLW393278 WVS393273:WVS393278 R458809:R458814 JG458809:JG458814 TC458809:TC458814 ACY458809:ACY458814 AMU458809:AMU458814 AWQ458809:AWQ458814 BGM458809:BGM458814 BQI458809:BQI458814 CAE458809:CAE458814 CKA458809:CKA458814 CTW458809:CTW458814 DDS458809:DDS458814 DNO458809:DNO458814 DXK458809:DXK458814 EHG458809:EHG458814 ERC458809:ERC458814 FAY458809:FAY458814 FKU458809:FKU458814 FUQ458809:FUQ458814 GEM458809:GEM458814 GOI458809:GOI458814 GYE458809:GYE458814 HIA458809:HIA458814 HRW458809:HRW458814 IBS458809:IBS458814 ILO458809:ILO458814 IVK458809:IVK458814 JFG458809:JFG458814 JPC458809:JPC458814 JYY458809:JYY458814 KIU458809:KIU458814 KSQ458809:KSQ458814 LCM458809:LCM458814 LMI458809:LMI458814 LWE458809:LWE458814 MGA458809:MGA458814 MPW458809:MPW458814 MZS458809:MZS458814 NJO458809:NJO458814 NTK458809:NTK458814 ODG458809:ODG458814 ONC458809:ONC458814 OWY458809:OWY458814 PGU458809:PGU458814 PQQ458809:PQQ458814 QAM458809:QAM458814 QKI458809:QKI458814 QUE458809:QUE458814 REA458809:REA458814 RNW458809:RNW458814 RXS458809:RXS458814 SHO458809:SHO458814 SRK458809:SRK458814 TBG458809:TBG458814 TLC458809:TLC458814 TUY458809:TUY458814 UEU458809:UEU458814 UOQ458809:UOQ458814 UYM458809:UYM458814 VII458809:VII458814 VSE458809:VSE458814 WCA458809:WCA458814 WLW458809:WLW458814 WVS458809:WVS458814 R524345:R524350 JG524345:JG524350 TC524345:TC524350 ACY524345:ACY524350 AMU524345:AMU524350 AWQ524345:AWQ524350 BGM524345:BGM524350 BQI524345:BQI524350 CAE524345:CAE524350 CKA524345:CKA524350 CTW524345:CTW524350 DDS524345:DDS524350 DNO524345:DNO524350 DXK524345:DXK524350 EHG524345:EHG524350 ERC524345:ERC524350 FAY524345:FAY524350 FKU524345:FKU524350 FUQ524345:FUQ524350 GEM524345:GEM524350 GOI524345:GOI524350 GYE524345:GYE524350 HIA524345:HIA524350 HRW524345:HRW524350 IBS524345:IBS524350 ILO524345:ILO524350 IVK524345:IVK524350 JFG524345:JFG524350 JPC524345:JPC524350 JYY524345:JYY524350 KIU524345:KIU524350 KSQ524345:KSQ524350 LCM524345:LCM524350 LMI524345:LMI524350 LWE524345:LWE524350 MGA524345:MGA524350 MPW524345:MPW524350 MZS524345:MZS524350 NJO524345:NJO524350 NTK524345:NTK524350 ODG524345:ODG524350 ONC524345:ONC524350 OWY524345:OWY524350 PGU524345:PGU524350 PQQ524345:PQQ524350 QAM524345:QAM524350 QKI524345:QKI524350 QUE524345:QUE524350 REA524345:REA524350 RNW524345:RNW524350 RXS524345:RXS524350 SHO524345:SHO524350 SRK524345:SRK524350 TBG524345:TBG524350 TLC524345:TLC524350 TUY524345:TUY524350 UEU524345:UEU524350 UOQ524345:UOQ524350 UYM524345:UYM524350 VII524345:VII524350 VSE524345:VSE524350 WCA524345:WCA524350 WLW524345:WLW524350 WVS524345:WVS524350 R589881:R589886 JG589881:JG589886 TC589881:TC589886 ACY589881:ACY589886 AMU589881:AMU589886 AWQ589881:AWQ589886 BGM589881:BGM589886 BQI589881:BQI589886 CAE589881:CAE589886 CKA589881:CKA589886 CTW589881:CTW589886 DDS589881:DDS589886 DNO589881:DNO589886 DXK589881:DXK589886 EHG589881:EHG589886 ERC589881:ERC589886 FAY589881:FAY589886 FKU589881:FKU589886 FUQ589881:FUQ589886 GEM589881:GEM589886 GOI589881:GOI589886 GYE589881:GYE589886 HIA589881:HIA589886 HRW589881:HRW589886 IBS589881:IBS589886 ILO589881:ILO589886 IVK589881:IVK589886 JFG589881:JFG589886 JPC589881:JPC589886 JYY589881:JYY589886 KIU589881:KIU589886 KSQ589881:KSQ589886 LCM589881:LCM589886 LMI589881:LMI589886 LWE589881:LWE589886 MGA589881:MGA589886 MPW589881:MPW589886 MZS589881:MZS589886 NJO589881:NJO589886 NTK589881:NTK589886 ODG589881:ODG589886 ONC589881:ONC589886 OWY589881:OWY589886 PGU589881:PGU589886 PQQ589881:PQQ589886 QAM589881:QAM589886 QKI589881:QKI589886 QUE589881:QUE589886 REA589881:REA589886 RNW589881:RNW589886 RXS589881:RXS589886 SHO589881:SHO589886 SRK589881:SRK589886 TBG589881:TBG589886 TLC589881:TLC589886 TUY589881:TUY589886 UEU589881:UEU589886 UOQ589881:UOQ589886 UYM589881:UYM589886 VII589881:VII589886 VSE589881:VSE589886 WCA589881:WCA589886 WLW589881:WLW589886 WVS589881:WVS589886 R655417:R655422 JG655417:JG655422 TC655417:TC655422 ACY655417:ACY655422 AMU655417:AMU655422 AWQ655417:AWQ655422 BGM655417:BGM655422 BQI655417:BQI655422 CAE655417:CAE655422 CKA655417:CKA655422 CTW655417:CTW655422 DDS655417:DDS655422 DNO655417:DNO655422 DXK655417:DXK655422 EHG655417:EHG655422 ERC655417:ERC655422 FAY655417:FAY655422 FKU655417:FKU655422 FUQ655417:FUQ655422 GEM655417:GEM655422 GOI655417:GOI655422 GYE655417:GYE655422 HIA655417:HIA655422 HRW655417:HRW655422 IBS655417:IBS655422 ILO655417:ILO655422 IVK655417:IVK655422 JFG655417:JFG655422 JPC655417:JPC655422 JYY655417:JYY655422 KIU655417:KIU655422 KSQ655417:KSQ655422 LCM655417:LCM655422 LMI655417:LMI655422 LWE655417:LWE655422 MGA655417:MGA655422 MPW655417:MPW655422 MZS655417:MZS655422 NJO655417:NJO655422 NTK655417:NTK655422 ODG655417:ODG655422 ONC655417:ONC655422 OWY655417:OWY655422 PGU655417:PGU655422 PQQ655417:PQQ655422 QAM655417:QAM655422 QKI655417:QKI655422 QUE655417:QUE655422 REA655417:REA655422 RNW655417:RNW655422 RXS655417:RXS655422 SHO655417:SHO655422 SRK655417:SRK655422 TBG655417:TBG655422 TLC655417:TLC655422 TUY655417:TUY655422 UEU655417:UEU655422 UOQ655417:UOQ655422 UYM655417:UYM655422 VII655417:VII655422 VSE655417:VSE655422 WCA655417:WCA655422 WLW655417:WLW655422 WVS655417:WVS655422 R720953:R720958 JG720953:JG720958 TC720953:TC720958 ACY720953:ACY720958 AMU720953:AMU720958 AWQ720953:AWQ720958 BGM720953:BGM720958 BQI720953:BQI720958 CAE720953:CAE720958 CKA720953:CKA720958 CTW720953:CTW720958 DDS720953:DDS720958 DNO720953:DNO720958 DXK720953:DXK720958 EHG720953:EHG720958 ERC720953:ERC720958 FAY720953:FAY720958 FKU720953:FKU720958 FUQ720953:FUQ720958 GEM720953:GEM720958 GOI720953:GOI720958 GYE720953:GYE720958 HIA720953:HIA720958 HRW720953:HRW720958 IBS720953:IBS720958 ILO720953:ILO720958 IVK720953:IVK720958 JFG720953:JFG720958 JPC720953:JPC720958 JYY720953:JYY720958 KIU720953:KIU720958 KSQ720953:KSQ720958 LCM720953:LCM720958 LMI720953:LMI720958 LWE720953:LWE720958 MGA720953:MGA720958 MPW720953:MPW720958 MZS720953:MZS720958 NJO720953:NJO720958 NTK720953:NTK720958 ODG720953:ODG720958 ONC720953:ONC720958 OWY720953:OWY720958 PGU720953:PGU720958 PQQ720953:PQQ720958 QAM720953:QAM720958 QKI720953:QKI720958 QUE720953:QUE720958 REA720953:REA720958 RNW720953:RNW720958 RXS720953:RXS720958 SHO720953:SHO720958 SRK720953:SRK720958 TBG720953:TBG720958 TLC720953:TLC720958 TUY720953:TUY720958 UEU720953:UEU720958 UOQ720953:UOQ720958 UYM720953:UYM720958 VII720953:VII720958 VSE720953:VSE720958 WCA720953:WCA720958 WLW720953:WLW720958 WVS720953:WVS720958 R786489:R786494 JG786489:JG786494 TC786489:TC786494 ACY786489:ACY786494 AMU786489:AMU786494 AWQ786489:AWQ786494 BGM786489:BGM786494 BQI786489:BQI786494 CAE786489:CAE786494 CKA786489:CKA786494 CTW786489:CTW786494 DDS786489:DDS786494 DNO786489:DNO786494 DXK786489:DXK786494 EHG786489:EHG786494 ERC786489:ERC786494 FAY786489:FAY786494 FKU786489:FKU786494 FUQ786489:FUQ786494 GEM786489:GEM786494 GOI786489:GOI786494 GYE786489:GYE786494 HIA786489:HIA786494 HRW786489:HRW786494 IBS786489:IBS786494 ILO786489:ILO786494 IVK786489:IVK786494 JFG786489:JFG786494 JPC786489:JPC786494 JYY786489:JYY786494 KIU786489:KIU786494 KSQ786489:KSQ786494 LCM786489:LCM786494 LMI786489:LMI786494 LWE786489:LWE786494 MGA786489:MGA786494 MPW786489:MPW786494 MZS786489:MZS786494 NJO786489:NJO786494 NTK786489:NTK786494 ODG786489:ODG786494 ONC786489:ONC786494 OWY786489:OWY786494 PGU786489:PGU786494 PQQ786489:PQQ786494 QAM786489:QAM786494 QKI786489:QKI786494 QUE786489:QUE786494 REA786489:REA786494 RNW786489:RNW786494 RXS786489:RXS786494 SHO786489:SHO786494 SRK786489:SRK786494 TBG786489:TBG786494 TLC786489:TLC786494 TUY786489:TUY786494 UEU786489:UEU786494 UOQ786489:UOQ786494 UYM786489:UYM786494 VII786489:VII786494 VSE786489:VSE786494 WCA786489:WCA786494 WLW786489:WLW786494 WVS786489:WVS786494 R852025:R852030 JG852025:JG852030 TC852025:TC852030 ACY852025:ACY852030 AMU852025:AMU852030 AWQ852025:AWQ852030 BGM852025:BGM852030 BQI852025:BQI852030 CAE852025:CAE852030 CKA852025:CKA852030 CTW852025:CTW852030 DDS852025:DDS852030 DNO852025:DNO852030 DXK852025:DXK852030 EHG852025:EHG852030 ERC852025:ERC852030 FAY852025:FAY852030 FKU852025:FKU852030 FUQ852025:FUQ852030 GEM852025:GEM852030 GOI852025:GOI852030 GYE852025:GYE852030 HIA852025:HIA852030 HRW852025:HRW852030 IBS852025:IBS852030 ILO852025:ILO852030 IVK852025:IVK852030 JFG852025:JFG852030 JPC852025:JPC852030 JYY852025:JYY852030 KIU852025:KIU852030 KSQ852025:KSQ852030 LCM852025:LCM852030 LMI852025:LMI852030 LWE852025:LWE852030 MGA852025:MGA852030 MPW852025:MPW852030 MZS852025:MZS852030 NJO852025:NJO852030 NTK852025:NTK852030 ODG852025:ODG852030 ONC852025:ONC852030 OWY852025:OWY852030 PGU852025:PGU852030 PQQ852025:PQQ852030 QAM852025:QAM852030 QKI852025:QKI852030 QUE852025:QUE852030 REA852025:REA852030 RNW852025:RNW852030 RXS852025:RXS852030 SHO852025:SHO852030 SRK852025:SRK852030 TBG852025:TBG852030 TLC852025:TLC852030 TUY852025:TUY852030 UEU852025:UEU852030 UOQ852025:UOQ852030 UYM852025:UYM852030 VII852025:VII852030 VSE852025:VSE852030 WCA852025:WCA852030 WLW852025:WLW852030 WVS852025:WVS852030 R917561:R917566 JG917561:JG917566 TC917561:TC917566 ACY917561:ACY917566 AMU917561:AMU917566 AWQ917561:AWQ917566 BGM917561:BGM917566 BQI917561:BQI917566 CAE917561:CAE917566 CKA917561:CKA917566 CTW917561:CTW917566 DDS917561:DDS917566 DNO917561:DNO917566 DXK917561:DXK917566 EHG917561:EHG917566 ERC917561:ERC917566 FAY917561:FAY917566 FKU917561:FKU917566 FUQ917561:FUQ917566 GEM917561:GEM917566 GOI917561:GOI917566 GYE917561:GYE917566 HIA917561:HIA917566 HRW917561:HRW917566 IBS917561:IBS917566 ILO917561:ILO917566 IVK917561:IVK917566 JFG917561:JFG917566 JPC917561:JPC917566 JYY917561:JYY917566 KIU917561:KIU917566 KSQ917561:KSQ917566 LCM917561:LCM917566 LMI917561:LMI917566 LWE917561:LWE917566 MGA917561:MGA917566 MPW917561:MPW917566 MZS917561:MZS917566 NJO917561:NJO917566 NTK917561:NTK917566 ODG917561:ODG917566 ONC917561:ONC917566 OWY917561:OWY917566 PGU917561:PGU917566 PQQ917561:PQQ917566 QAM917561:QAM917566 QKI917561:QKI917566 QUE917561:QUE917566 REA917561:REA917566 RNW917561:RNW917566 RXS917561:RXS917566 SHO917561:SHO917566 SRK917561:SRK917566 TBG917561:TBG917566 TLC917561:TLC917566 TUY917561:TUY917566 UEU917561:UEU917566 UOQ917561:UOQ917566 UYM917561:UYM917566 VII917561:VII917566 VSE917561:VSE917566 WCA917561:WCA917566 WLW917561:WLW917566 WVS917561:WVS917566 R983097:R983102 JG983097:JG983102 TC983097:TC983102 ACY983097:ACY983102 AMU983097:AMU983102 AWQ983097:AWQ983102 BGM983097:BGM983102 BQI983097:BQI983102 CAE983097:CAE983102 CKA983097:CKA983102 CTW983097:CTW983102 DDS983097:DDS983102 DNO983097:DNO983102 DXK983097:DXK983102 EHG983097:EHG983102 ERC983097:ERC983102 FAY983097:FAY983102 FKU983097:FKU983102 FUQ983097:FUQ983102 GEM983097:GEM983102 GOI983097:GOI983102 GYE983097:GYE983102 HIA983097:HIA983102 HRW983097:HRW983102 IBS983097:IBS983102 ILO983097:ILO983102 IVK983097:IVK983102 JFG983097:JFG983102 JPC983097:JPC983102 JYY983097:JYY983102 KIU983097:KIU983102 KSQ983097:KSQ983102 LCM983097:LCM983102 LMI983097:LMI983102 LWE983097:LWE983102 MGA983097:MGA983102 MPW983097:MPW983102 MZS983097:MZS983102 NJO983097:NJO983102 NTK983097:NTK983102 ODG983097:ODG983102 ONC983097:ONC983102 OWY983097:OWY983102 PGU983097:PGU983102 PQQ983097:PQQ983102 QAM983097:QAM983102 QKI983097:QKI983102 QUE983097:QUE983102 REA983097:REA983102 RNW983097:RNW983102 RXS983097:RXS983102 SHO983097:SHO983102 SRK983097:SRK983102 TBG983097:TBG983102 TLC983097:TLC983102 TUY983097:TUY983102 UEU983097:UEU983102 UOQ983097:UOQ983102 UYM983097:UYM983102 VII983097:VII983102 VSE983097:VSE983102 WCA983097:WCA983102 WLW983097:WLW983102 WVS983097:WVS983102 R98:R103 JG98:JG103 TC98:TC103 ACY98:ACY103 AMU98:AMU103 AWQ98:AWQ103 BGM98:BGM103 BQI98:BQI103 CAE98:CAE103 CKA98:CKA103 CTW98:CTW103 DDS98:DDS103 DNO98:DNO103 DXK98:DXK103 EHG98:EHG103 ERC98:ERC103 FAY98:FAY103 FKU98:FKU103 FUQ98:FUQ103 GEM98:GEM103 GOI98:GOI103 GYE98:GYE103 HIA98:HIA103 HRW98:HRW103 IBS98:IBS103 ILO98:ILO103 IVK98:IVK103 JFG98:JFG103 JPC98:JPC103 JYY98:JYY103 KIU98:KIU103 KSQ98:KSQ103 LCM98:LCM103 LMI98:LMI103 LWE98:LWE103 MGA98:MGA103 MPW98:MPW103 MZS98:MZS103 NJO98:NJO103 NTK98:NTK103 ODG98:ODG103 ONC98:ONC103 OWY98:OWY103 PGU98:PGU103 PQQ98:PQQ103 QAM98:QAM103 QKI98:QKI103 QUE98:QUE103 REA98:REA103 RNW98:RNW103 RXS98:RXS103 SHO98:SHO103 SRK98:SRK103 TBG98:TBG103 TLC98:TLC103 TUY98:TUY103 UEU98:UEU103 UOQ98:UOQ103 UYM98:UYM103 VII98:VII103 VSE98:VSE103 WCA98:WCA103 WLW98:WLW103 WVS98:WVS103 R65633:R65638 JG65633:JG65638 TC65633:TC65638 ACY65633:ACY65638 AMU65633:AMU65638 AWQ65633:AWQ65638 BGM65633:BGM65638 BQI65633:BQI65638 CAE65633:CAE65638 CKA65633:CKA65638 CTW65633:CTW65638 DDS65633:DDS65638 DNO65633:DNO65638 DXK65633:DXK65638 EHG65633:EHG65638 ERC65633:ERC65638 FAY65633:FAY65638 FKU65633:FKU65638 FUQ65633:FUQ65638 GEM65633:GEM65638 GOI65633:GOI65638 GYE65633:GYE65638 HIA65633:HIA65638 HRW65633:HRW65638 IBS65633:IBS65638 ILO65633:ILO65638 IVK65633:IVK65638 JFG65633:JFG65638 JPC65633:JPC65638 JYY65633:JYY65638 KIU65633:KIU65638 KSQ65633:KSQ65638 LCM65633:LCM65638 LMI65633:LMI65638 LWE65633:LWE65638 MGA65633:MGA65638 MPW65633:MPW65638 MZS65633:MZS65638 NJO65633:NJO65638 NTK65633:NTK65638 ODG65633:ODG65638 ONC65633:ONC65638 OWY65633:OWY65638 PGU65633:PGU65638 PQQ65633:PQQ65638 QAM65633:QAM65638 QKI65633:QKI65638 QUE65633:QUE65638 REA65633:REA65638 RNW65633:RNW65638 RXS65633:RXS65638 SHO65633:SHO65638 SRK65633:SRK65638 TBG65633:TBG65638 TLC65633:TLC65638 TUY65633:TUY65638 UEU65633:UEU65638 UOQ65633:UOQ65638 UYM65633:UYM65638 VII65633:VII65638 VSE65633:VSE65638 WCA65633:WCA65638 WLW65633:WLW65638 WVS65633:WVS65638 R131169:R131174 JG131169:JG131174 TC131169:TC131174 ACY131169:ACY131174 AMU131169:AMU131174 AWQ131169:AWQ131174 BGM131169:BGM131174 BQI131169:BQI131174 CAE131169:CAE131174 CKA131169:CKA131174 CTW131169:CTW131174 DDS131169:DDS131174 DNO131169:DNO131174 DXK131169:DXK131174 EHG131169:EHG131174 ERC131169:ERC131174 FAY131169:FAY131174 FKU131169:FKU131174 FUQ131169:FUQ131174 GEM131169:GEM131174 GOI131169:GOI131174 GYE131169:GYE131174 HIA131169:HIA131174 HRW131169:HRW131174 IBS131169:IBS131174 ILO131169:ILO131174 IVK131169:IVK131174 JFG131169:JFG131174 JPC131169:JPC131174 JYY131169:JYY131174 KIU131169:KIU131174 KSQ131169:KSQ131174 LCM131169:LCM131174 LMI131169:LMI131174 LWE131169:LWE131174 MGA131169:MGA131174 MPW131169:MPW131174 MZS131169:MZS131174 NJO131169:NJO131174 NTK131169:NTK131174 ODG131169:ODG131174 ONC131169:ONC131174 OWY131169:OWY131174 PGU131169:PGU131174 PQQ131169:PQQ131174 QAM131169:QAM131174 QKI131169:QKI131174 QUE131169:QUE131174 REA131169:REA131174 RNW131169:RNW131174 RXS131169:RXS131174 SHO131169:SHO131174 SRK131169:SRK131174 TBG131169:TBG131174 TLC131169:TLC131174 TUY131169:TUY131174 UEU131169:UEU131174 UOQ131169:UOQ131174 UYM131169:UYM131174 VII131169:VII131174 VSE131169:VSE131174 WCA131169:WCA131174 WLW131169:WLW131174 WVS131169:WVS131174 R196705:R196710 JG196705:JG196710 TC196705:TC196710 ACY196705:ACY196710 AMU196705:AMU196710 AWQ196705:AWQ196710 BGM196705:BGM196710 BQI196705:BQI196710 CAE196705:CAE196710 CKA196705:CKA196710 CTW196705:CTW196710 DDS196705:DDS196710 DNO196705:DNO196710 DXK196705:DXK196710 EHG196705:EHG196710 ERC196705:ERC196710 FAY196705:FAY196710 FKU196705:FKU196710 FUQ196705:FUQ196710 GEM196705:GEM196710 GOI196705:GOI196710 GYE196705:GYE196710 HIA196705:HIA196710 HRW196705:HRW196710 IBS196705:IBS196710 ILO196705:ILO196710 IVK196705:IVK196710 JFG196705:JFG196710 JPC196705:JPC196710 JYY196705:JYY196710 KIU196705:KIU196710 KSQ196705:KSQ196710 LCM196705:LCM196710 LMI196705:LMI196710 LWE196705:LWE196710 MGA196705:MGA196710 MPW196705:MPW196710 MZS196705:MZS196710 NJO196705:NJO196710 NTK196705:NTK196710 ODG196705:ODG196710 ONC196705:ONC196710 OWY196705:OWY196710 PGU196705:PGU196710 PQQ196705:PQQ196710 QAM196705:QAM196710 QKI196705:QKI196710 QUE196705:QUE196710 REA196705:REA196710 RNW196705:RNW196710 RXS196705:RXS196710 SHO196705:SHO196710 SRK196705:SRK196710 TBG196705:TBG196710 TLC196705:TLC196710 TUY196705:TUY196710 UEU196705:UEU196710 UOQ196705:UOQ196710 UYM196705:UYM196710 VII196705:VII196710 VSE196705:VSE196710 WCA196705:WCA196710 WLW196705:WLW196710 WVS196705:WVS196710 R262241:R262246 JG262241:JG262246 TC262241:TC262246 ACY262241:ACY262246 AMU262241:AMU262246 AWQ262241:AWQ262246 BGM262241:BGM262246 BQI262241:BQI262246 CAE262241:CAE262246 CKA262241:CKA262246 CTW262241:CTW262246 DDS262241:DDS262246 DNO262241:DNO262246 DXK262241:DXK262246 EHG262241:EHG262246 ERC262241:ERC262246 FAY262241:FAY262246 FKU262241:FKU262246 FUQ262241:FUQ262246 GEM262241:GEM262246 GOI262241:GOI262246 GYE262241:GYE262246 HIA262241:HIA262246 HRW262241:HRW262246 IBS262241:IBS262246 ILO262241:ILO262246 IVK262241:IVK262246 JFG262241:JFG262246 JPC262241:JPC262246 JYY262241:JYY262246 KIU262241:KIU262246 KSQ262241:KSQ262246 LCM262241:LCM262246 LMI262241:LMI262246 LWE262241:LWE262246 MGA262241:MGA262246 MPW262241:MPW262246 MZS262241:MZS262246 NJO262241:NJO262246 NTK262241:NTK262246 ODG262241:ODG262246 ONC262241:ONC262246 OWY262241:OWY262246 PGU262241:PGU262246 PQQ262241:PQQ262246 QAM262241:QAM262246 QKI262241:QKI262246 QUE262241:QUE262246 REA262241:REA262246 RNW262241:RNW262246 RXS262241:RXS262246 SHO262241:SHO262246 SRK262241:SRK262246 TBG262241:TBG262246 TLC262241:TLC262246 TUY262241:TUY262246 UEU262241:UEU262246 UOQ262241:UOQ262246 UYM262241:UYM262246 VII262241:VII262246 VSE262241:VSE262246 WCA262241:WCA262246 WLW262241:WLW262246 WVS262241:WVS262246 R327777:R327782 JG327777:JG327782 TC327777:TC327782 ACY327777:ACY327782 AMU327777:AMU327782 AWQ327777:AWQ327782 BGM327777:BGM327782 BQI327777:BQI327782 CAE327777:CAE327782 CKA327777:CKA327782 CTW327777:CTW327782 DDS327777:DDS327782 DNO327777:DNO327782 DXK327777:DXK327782 EHG327777:EHG327782 ERC327777:ERC327782 FAY327777:FAY327782 FKU327777:FKU327782 FUQ327777:FUQ327782 GEM327777:GEM327782 GOI327777:GOI327782 GYE327777:GYE327782 HIA327777:HIA327782 HRW327777:HRW327782 IBS327777:IBS327782 ILO327777:ILO327782 IVK327777:IVK327782 JFG327777:JFG327782 JPC327777:JPC327782 JYY327777:JYY327782 KIU327777:KIU327782 KSQ327777:KSQ327782 LCM327777:LCM327782 LMI327777:LMI327782 LWE327777:LWE327782 MGA327777:MGA327782 MPW327777:MPW327782 MZS327777:MZS327782 NJO327777:NJO327782 NTK327777:NTK327782 ODG327777:ODG327782 ONC327777:ONC327782 OWY327777:OWY327782 PGU327777:PGU327782 PQQ327777:PQQ327782 QAM327777:QAM327782 QKI327777:QKI327782 QUE327777:QUE327782 REA327777:REA327782 RNW327777:RNW327782 RXS327777:RXS327782 SHO327777:SHO327782 SRK327777:SRK327782 TBG327777:TBG327782 TLC327777:TLC327782 TUY327777:TUY327782 UEU327777:UEU327782 UOQ327777:UOQ327782 UYM327777:UYM327782 VII327777:VII327782 VSE327777:VSE327782 WCA327777:WCA327782 WLW327777:WLW327782 WVS327777:WVS327782 R393313:R393318 JG393313:JG393318 TC393313:TC393318 ACY393313:ACY393318 AMU393313:AMU393318 AWQ393313:AWQ393318 BGM393313:BGM393318 BQI393313:BQI393318 CAE393313:CAE393318 CKA393313:CKA393318 CTW393313:CTW393318 DDS393313:DDS393318 DNO393313:DNO393318 DXK393313:DXK393318 EHG393313:EHG393318 ERC393313:ERC393318 FAY393313:FAY393318 FKU393313:FKU393318 FUQ393313:FUQ393318 GEM393313:GEM393318 GOI393313:GOI393318 GYE393313:GYE393318 HIA393313:HIA393318 HRW393313:HRW393318 IBS393313:IBS393318 ILO393313:ILO393318 IVK393313:IVK393318 JFG393313:JFG393318 JPC393313:JPC393318 JYY393313:JYY393318 KIU393313:KIU393318 KSQ393313:KSQ393318 LCM393313:LCM393318 LMI393313:LMI393318 LWE393313:LWE393318 MGA393313:MGA393318 MPW393313:MPW393318 MZS393313:MZS393318 NJO393313:NJO393318 NTK393313:NTK393318 ODG393313:ODG393318 ONC393313:ONC393318 OWY393313:OWY393318 PGU393313:PGU393318 PQQ393313:PQQ393318 QAM393313:QAM393318 QKI393313:QKI393318 QUE393313:QUE393318 REA393313:REA393318 RNW393313:RNW393318 RXS393313:RXS393318 SHO393313:SHO393318 SRK393313:SRK393318 TBG393313:TBG393318 TLC393313:TLC393318 TUY393313:TUY393318 UEU393313:UEU393318 UOQ393313:UOQ393318 UYM393313:UYM393318 VII393313:VII393318 VSE393313:VSE393318 WCA393313:WCA393318 WLW393313:WLW393318 WVS393313:WVS393318 R458849:R458854 JG458849:JG458854 TC458849:TC458854 ACY458849:ACY458854 AMU458849:AMU458854 AWQ458849:AWQ458854 BGM458849:BGM458854 BQI458849:BQI458854 CAE458849:CAE458854 CKA458849:CKA458854 CTW458849:CTW458854 DDS458849:DDS458854 DNO458849:DNO458854 DXK458849:DXK458854 EHG458849:EHG458854 ERC458849:ERC458854 FAY458849:FAY458854 FKU458849:FKU458854 FUQ458849:FUQ458854 GEM458849:GEM458854 GOI458849:GOI458854 GYE458849:GYE458854 HIA458849:HIA458854 HRW458849:HRW458854 IBS458849:IBS458854 ILO458849:ILO458854 IVK458849:IVK458854 JFG458849:JFG458854 JPC458849:JPC458854 JYY458849:JYY458854 KIU458849:KIU458854 KSQ458849:KSQ458854 LCM458849:LCM458854 LMI458849:LMI458854 LWE458849:LWE458854 MGA458849:MGA458854 MPW458849:MPW458854 MZS458849:MZS458854 NJO458849:NJO458854 NTK458849:NTK458854 ODG458849:ODG458854 ONC458849:ONC458854 OWY458849:OWY458854 PGU458849:PGU458854 PQQ458849:PQQ458854 QAM458849:QAM458854 QKI458849:QKI458854 QUE458849:QUE458854 REA458849:REA458854 RNW458849:RNW458854 RXS458849:RXS458854 SHO458849:SHO458854 SRK458849:SRK458854 TBG458849:TBG458854 TLC458849:TLC458854 TUY458849:TUY458854 UEU458849:UEU458854 UOQ458849:UOQ458854 UYM458849:UYM458854 VII458849:VII458854 VSE458849:VSE458854 WCA458849:WCA458854 WLW458849:WLW458854 WVS458849:WVS458854 R524385:R524390 JG524385:JG524390 TC524385:TC524390 ACY524385:ACY524390 AMU524385:AMU524390 AWQ524385:AWQ524390 BGM524385:BGM524390 BQI524385:BQI524390 CAE524385:CAE524390 CKA524385:CKA524390 CTW524385:CTW524390 DDS524385:DDS524390 DNO524385:DNO524390 DXK524385:DXK524390 EHG524385:EHG524390 ERC524385:ERC524390 FAY524385:FAY524390 FKU524385:FKU524390 FUQ524385:FUQ524390 GEM524385:GEM524390 GOI524385:GOI524390 GYE524385:GYE524390 HIA524385:HIA524390 HRW524385:HRW524390 IBS524385:IBS524390 ILO524385:ILO524390 IVK524385:IVK524390 JFG524385:JFG524390 JPC524385:JPC524390 JYY524385:JYY524390 KIU524385:KIU524390 KSQ524385:KSQ524390 LCM524385:LCM524390 LMI524385:LMI524390 LWE524385:LWE524390 MGA524385:MGA524390 MPW524385:MPW524390 MZS524385:MZS524390 NJO524385:NJO524390 NTK524385:NTK524390 ODG524385:ODG524390 ONC524385:ONC524390 OWY524385:OWY524390 PGU524385:PGU524390 PQQ524385:PQQ524390 QAM524385:QAM524390 QKI524385:QKI524390 QUE524385:QUE524390 REA524385:REA524390 RNW524385:RNW524390 RXS524385:RXS524390 SHO524385:SHO524390 SRK524385:SRK524390 TBG524385:TBG524390 TLC524385:TLC524390 TUY524385:TUY524390 UEU524385:UEU524390 UOQ524385:UOQ524390 UYM524385:UYM524390 VII524385:VII524390 VSE524385:VSE524390 WCA524385:WCA524390 WLW524385:WLW524390 WVS524385:WVS524390 R589921:R589926 JG589921:JG589926 TC589921:TC589926 ACY589921:ACY589926 AMU589921:AMU589926 AWQ589921:AWQ589926 BGM589921:BGM589926 BQI589921:BQI589926 CAE589921:CAE589926 CKA589921:CKA589926 CTW589921:CTW589926 DDS589921:DDS589926 DNO589921:DNO589926 DXK589921:DXK589926 EHG589921:EHG589926 ERC589921:ERC589926 FAY589921:FAY589926 FKU589921:FKU589926 FUQ589921:FUQ589926 GEM589921:GEM589926 GOI589921:GOI589926 GYE589921:GYE589926 HIA589921:HIA589926 HRW589921:HRW589926 IBS589921:IBS589926 ILO589921:ILO589926 IVK589921:IVK589926 JFG589921:JFG589926 JPC589921:JPC589926 JYY589921:JYY589926 KIU589921:KIU589926 KSQ589921:KSQ589926 LCM589921:LCM589926 LMI589921:LMI589926 LWE589921:LWE589926 MGA589921:MGA589926 MPW589921:MPW589926 MZS589921:MZS589926 NJO589921:NJO589926 NTK589921:NTK589926 ODG589921:ODG589926 ONC589921:ONC589926 OWY589921:OWY589926 PGU589921:PGU589926 PQQ589921:PQQ589926 QAM589921:QAM589926 QKI589921:QKI589926 QUE589921:QUE589926 REA589921:REA589926 RNW589921:RNW589926 RXS589921:RXS589926 SHO589921:SHO589926 SRK589921:SRK589926 TBG589921:TBG589926 TLC589921:TLC589926 TUY589921:TUY589926 UEU589921:UEU589926 UOQ589921:UOQ589926 UYM589921:UYM589926 VII589921:VII589926 VSE589921:VSE589926 WCA589921:WCA589926 WLW589921:WLW589926 WVS589921:WVS589926 R655457:R655462 JG655457:JG655462 TC655457:TC655462 ACY655457:ACY655462 AMU655457:AMU655462 AWQ655457:AWQ655462 BGM655457:BGM655462 BQI655457:BQI655462 CAE655457:CAE655462 CKA655457:CKA655462 CTW655457:CTW655462 DDS655457:DDS655462 DNO655457:DNO655462 DXK655457:DXK655462 EHG655457:EHG655462 ERC655457:ERC655462 FAY655457:FAY655462 FKU655457:FKU655462 FUQ655457:FUQ655462 GEM655457:GEM655462 GOI655457:GOI655462 GYE655457:GYE655462 HIA655457:HIA655462 HRW655457:HRW655462 IBS655457:IBS655462 ILO655457:ILO655462 IVK655457:IVK655462 JFG655457:JFG655462 JPC655457:JPC655462 JYY655457:JYY655462 KIU655457:KIU655462 KSQ655457:KSQ655462 LCM655457:LCM655462 LMI655457:LMI655462 LWE655457:LWE655462 MGA655457:MGA655462 MPW655457:MPW655462 MZS655457:MZS655462 NJO655457:NJO655462 NTK655457:NTK655462 ODG655457:ODG655462 ONC655457:ONC655462 OWY655457:OWY655462 PGU655457:PGU655462 PQQ655457:PQQ655462 QAM655457:QAM655462 QKI655457:QKI655462 QUE655457:QUE655462 REA655457:REA655462 RNW655457:RNW655462 RXS655457:RXS655462 SHO655457:SHO655462 SRK655457:SRK655462 TBG655457:TBG655462 TLC655457:TLC655462 TUY655457:TUY655462 UEU655457:UEU655462 UOQ655457:UOQ655462 UYM655457:UYM655462 VII655457:VII655462 VSE655457:VSE655462 WCA655457:WCA655462 WLW655457:WLW655462 WVS655457:WVS655462 R720993:R720998 JG720993:JG720998 TC720993:TC720998 ACY720993:ACY720998 AMU720993:AMU720998 AWQ720993:AWQ720998 BGM720993:BGM720998 BQI720993:BQI720998 CAE720993:CAE720998 CKA720993:CKA720998 CTW720993:CTW720998 DDS720993:DDS720998 DNO720993:DNO720998 DXK720993:DXK720998 EHG720993:EHG720998 ERC720993:ERC720998 FAY720993:FAY720998 FKU720993:FKU720998 FUQ720993:FUQ720998 GEM720993:GEM720998 GOI720993:GOI720998 GYE720993:GYE720998 HIA720993:HIA720998 HRW720993:HRW720998 IBS720993:IBS720998 ILO720993:ILO720998 IVK720993:IVK720998 JFG720993:JFG720998 JPC720993:JPC720998 JYY720993:JYY720998 KIU720993:KIU720998 KSQ720993:KSQ720998 LCM720993:LCM720998 LMI720993:LMI720998 LWE720993:LWE720998 MGA720993:MGA720998 MPW720993:MPW720998 MZS720993:MZS720998 NJO720993:NJO720998 NTK720993:NTK720998 ODG720993:ODG720998 ONC720993:ONC720998 OWY720993:OWY720998 PGU720993:PGU720998 PQQ720993:PQQ720998 QAM720993:QAM720998 QKI720993:QKI720998 QUE720993:QUE720998 REA720993:REA720998 RNW720993:RNW720998 RXS720993:RXS720998 SHO720993:SHO720998 SRK720993:SRK720998 TBG720993:TBG720998 TLC720993:TLC720998 TUY720993:TUY720998 UEU720993:UEU720998 UOQ720993:UOQ720998 UYM720993:UYM720998 VII720993:VII720998 VSE720993:VSE720998 WCA720993:WCA720998 WLW720993:WLW720998 WVS720993:WVS720998 R786529:R786534 JG786529:JG786534 TC786529:TC786534 ACY786529:ACY786534 AMU786529:AMU786534 AWQ786529:AWQ786534 BGM786529:BGM786534 BQI786529:BQI786534 CAE786529:CAE786534 CKA786529:CKA786534 CTW786529:CTW786534 DDS786529:DDS786534 DNO786529:DNO786534 DXK786529:DXK786534 EHG786529:EHG786534 ERC786529:ERC786534 FAY786529:FAY786534 FKU786529:FKU786534 FUQ786529:FUQ786534 GEM786529:GEM786534 GOI786529:GOI786534 GYE786529:GYE786534 HIA786529:HIA786534 HRW786529:HRW786534 IBS786529:IBS786534 ILO786529:ILO786534 IVK786529:IVK786534 JFG786529:JFG786534 JPC786529:JPC786534 JYY786529:JYY786534 KIU786529:KIU786534 KSQ786529:KSQ786534 LCM786529:LCM786534 LMI786529:LMI786534 LWE786529:LWE786534 MGA786529:MGA786534 MPW786529:MPW786534 MZS786529:MZS786534 NJO786529:NJO786534 NTK786529:NTK786534 ODG786529:ODG786534 ONC786529:ONC786534 OWY786529:OWY786534 PGU786529:PGU786534 PQQ786529:PQQ786534 QAM786529:QAM786534 QKI786529:QKI786534 QUE786529:QUE786534 REA786529:REA786534 RNW786529:RNW786534 RXS786529:RXS786534 SHO786529:SHO786534 SRK786529:SRK786534 TBG786529:TBG786534 TLC786529:TLC786534 TUY786529:TUY786534 UEU786529:UEU786534 UOQ786529:UOQ786534 UYM786529:UYM786534 VII786529:VII786534 VSE786529:VSE786534 WCA786529:WCA786534 WLW786529:WLW786534 WVS786529:WVS786534 R852065:R852070 JG852065:JG852070 TC852065:TC852070 ACY852065:ACY852070 AMU852065:AMU852070 AWQ852065:AWQ852070 BGM852065:BGM852070 BQI852065:BQI852070 CAE852065:CAE852070 CKA852065:CKA852070 CTW852065:CTW852070 DDS852065:DDS852070 DNO852065:DNO852070 DXK852065:DXK852070 EHG852065:EHG852070 ERC852065:ERC852070 FAY852065:FAY852070 FKU852065:FKU852070 FUQ852065:FUQ852070 GEM852065:GEM852070 GOI852065:GOI852070 GYE852065:GYE852070 HIA852065:HIA852070 HRW852065:HRW852070 IBS852065:IBS852070 ILO852065:ILO852070 IVK852065:IVK852070 JFG852065:JFG852070 JPC852065:JPC852070 JYY852065:JYY852070 KIU852065:KIU852070 KSQ852065:KSQ852070 LCM852065:LCM852070 LMI852065:LMI852070 LWE852065:LWE852070 MGA852065:MGA852070 MPW852065:MPW852070 MZS852065:MZS852070 NJO852065:NJO852070 NTK852065:NTK852070 ODG852065:ODG852070 ONC852065:ONC852070 OWY852065:OWY852070 PGU852065:PGU852070 PQQ852065:PQQ852070 QAM852065:QAM852070 QKI852065:QKI852070 QUE852065:QUE852070 REA852065:REA852070 RNW852065:RNW852070 RXS852065:RXS852070 SHO852065:SHO852070 SRK852065:SRK852070 TBG852065:TBG852070 TLC852065:TLC852070 TUY852065:TUY852070 UEU852065:UEU852070 UOQ852065:UOQ852070 UYM852065:UYM852070 VII852065:VII852070 VSE852065:VSE852070 WCA852065:WCA852070 WLW852065:WLW852070 WVS852065:WVS852070 R917601:R917606 JG917601:JG917606 TC917601:TC917606 ACY917601:ACY917606 AMU917601:AMU917606 AWQ917601:AWQ917606 BGM917601:BGM917606 BQI917601:BQI917606 CAE917601:CAE917606 CKA917601:CKA917606 CTW917601:CTW917606 DDS917601:DDS917606 DNO917601:DNO917606 DXK917601:DXK917606 EHG917601:EHG917606 ERC917601:ERC917606 FAY917601:FAY917606 FKU917601:FKU917606 FUQ917601:FUQ917606 GEM917601:GEM917606 GOI917601:GOI917606 GYE917601:GYE917606 HIA917601:HIA917606 HRW917601:HRW917606 IBS917601:IBS917606 ILO917601:ILO917606 IVK917601:IVK917606 JFG917601:JFG917606 JPC917601:JPC917606 JYY917601:JYY917606 KIU917601:KIU917606 KSQ917601:KSQ917606 LCM917601:LCM917606 LMI917601:LMI917606 LWE917601:LWE917606 MGA917601:MGA917606 MPW917601:MPW917606 MZS917601:MZS917606 NJO917601:NJO917606 NTK917601:NTK917606 ODG917601:ODG917606 ONC917601:ONC917606 OWY917601:OWY917606 PGU917601:PGU917606 PQQ917601:PQQ917606 QAM917601:QAM917606 QKI917601:QKI917606 QUE917601:QUE917606 REA917601:REA917606 RNW917601:RNW917606 RXS917601:RXS917606 SHO917601:SHO917606 SRK917601:SRK917606 TBG917601:TBG917606 TLC917601:TLC917606 TUY917601:TUY917606 UEU917601:UEU917606 UOQ917601:UOQ917606 UYM917601:UYM917606 VII917601:VII917606 VSE917601:VSE917606 WCA917601:WCA917606 WLW917601:WLW917606 WVS917601:WVS917606 R983137:R983142 JG983137:JG983142 TC983137:TC983142 ACY983137:ACY983142 AMU983137:AMU983142 AWQ983137:AWQ983142 BGM983137:BGM983142 BQI983137:BQI983142 CAE983137:CAE983142 CKA983137:CKA983142 CTW983137:CTW983142 DDS983137:DDS983142 DNO983137:DNO983142 DXK983137:DXK983142 EHG983137:EHG983142 ERC983137:ERC983142 FAY983137:FAY983142 FKU983137:FKU983142 FUQ983137:FUQ983142 GEM983137:GEM983142 GOI983137:GOI983142 GYE983137:GYE983142 HIA983137:HIA983142 HRW983137:HRW983142 IBS983137:IBS983142 ILO983137:ILO983142 IVK983137:IVK983142 JFG983137:JFG983142 JPC983137:JPC983142 JYY983137:JYY983142 KIU983137:KIU983142 KSQ983137:KSQ983142 LCM983137:LCM983142 LMI983137:LMI983142 LWE983137:LWE983142 MGA983137:MGA983142 MPW983137:MPW983142 MZS983137:MZS983142 NJO983137:NJO983142 NTK983137:NTK983142 ODG983137:ODG983142 ONC983137:ONC983142 OWY983137:OWY983142 PGU983137:PGU983142 PQQ983137:PQQ983142 QAM983137:QAM983142 QKI983137:QKI983142 QUE983137:QUE983142 REA983137:REA983142 RNW983137:RNW983142 RXS983137:RXS983142 SHO983137:SHO983142 SRK983137:SRK983142 TBG983137:TBG983142 TLC983137:TLC983142 TUY983137:TUY983142 UEU983137:UEU983142 UOQ983137:UOQ983142 UYM983137:UYM983142 VII983137:VII983142 VSE983137:VSE983142 WCA983137:WCA983142 WLW983137:WLW983142 WVS983137:WVS983142" xr:uid="{7E51761D-4922-49B4-A19F-0D2D4D5A4B22}">
      <formula1>0</formula1>
      <formula2>1</formula2>
    </dataValidation>
  </dataValidations>
  <pageMargins left="0.511811024" right="0.511811024" top="0.78740157499999996" bottom="0.78740157499999996" header="0.31496062000000002" footer="0.31496062000000002"/>
  <pageSetup paperSize="9" scale="8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D2474-5779-48B2-811C-62F3EAD6F6FC}">
  <sheetPr>
    <pageSetUpPr fitToPage="1"/>
  </sheetPr>
  <dimension ref="B4:S48"/>
  <sheetViews>
    <sheetView topLeftCell="A4" workbookViewId="0">
      <selection activeCell="E5" sqref="E5"/>
    </sheetView>
  </sheetViews>
  <sheetFormatPr defaultRowHeight="15" x14ac:dyDescent="0.25"/>
  <cols>
    <col min="4" max="4" width="33.7109375" customWidth="1"/>
    <col min="5" max="5" width="13.5703125" customWidth="1"/>
    <col min="6" max="6" width="11.28515625" customWidth="1"/>
  </cols>
  <sheetData>
    <row r="4" spans="3:19" x14ac:dyDescent="0.25">
      <c r="C4" s="198" t="s">
        <v>3</v>
      </c>
      <c r="D4" s="198"/>
      <c r="E4" s="132" t="s">
        <v>4</v>
      </c>
      <c r="F4" s="199" t="s">
        <v>172</v>
      </c>
      <c r="G4" s="199"/>
      <c r="H4" s="199"/>
      <c r="I4" s="198" t="s">
        <v>173</v>
      </c>
      <c r="J4" s="198"/>
      <c r="K4" s="198"/>
      <c r="L4" s="198"/>
      <c r="M4" s="198"/>
      <c r="N4" s="200" t="s">
        <v>174</v>
      </c>
      <c r="O4" s="201"/>
      <c r="P4" s="201"/>
      <c r="Q4" s="201"/>
      <c r="R4" s="201"/>
      <c r="S4" s="202"/>
    </row>
    <row r="5" spans="3:19" s="133" customFormat="1" ht="30.75" customHeight="1" x14ac:dyDescent="0.25">
      <c r="C5" s="203"/>
      <c r="D5" s="203"/>
      <c r="E5" s="134"/>
      <c r="F5" s="204" t="s">
        <v>175</v>
      </c>
      <c r="G5" s="204"/>
      <c r="H5" s="204"/>
      <c r="I5" s="205" t="s">
        <v>176</v>
      </c>
      <c r="J5" s="205"/>
      <c r="K5" s="205"/>
      <c r="L5" s="205"/>
      <c r="M5" s="205"/>
      <c r="N5" s="206" t="s">
        <v>161</v>
      </c>
      <c r="O5" s="207"/>
      <c r="P5" s="207"/>
      <c r="Q5" s="207"/>
      <c r="R5" s="207"/>
      <c r="S5" s="208"/>
    </row>
    <row r="7" spans="3:19" x14ac:dyDescent="0.25">
      <c r="H7" s="128">
        <v>1</v>
      </c>
      <c r="I7" s="128">
        <v>2</v>
      </c>
      <c r="J7" s="128">
        <v>3</v>
      </c>
      <c r="K7" s="128">
        <v>4</v>
      </c>
      <c r="L7" s="128">
        <v>5</v>
      </c>
      <c r="M7" s="128">
        <v>6</v>
      </c>
      <c r="N7" s="128">
        <v>7</v>
      </c>
      <c r="O7" s="128">
        <v>8</v>
      </c>
      <c r="P7" s="128">
        <v>9</v>
      </c>
      <c r="Q7" s="128">
        <v>10</v>
      </c>
      <c r="R7" s="128">
        <v>11</v>
      </c>
      <c r="S7" s="129">
        <v>12</v>
      </c>
    </row>
    <row r="8" spans="3:19" x14ac:dyDescent="0.25">
      <c r="H8" s="130">
        <v>45536</v>
      </c>
      <c r="I8" s="130">
        <v>45566</v>
      </c>
      <c r="J8" s="130">
        <v>45597</v>
      </c>
      <c r="K8" s="130">
        <v>45627</v>
      </c>
      <c r="L8" s="130">
        <v>45658</v>
      </c>
      <c r="M8" s="130">
        <v>45689</v>
      </c>
      <c r="N8" s="130">
        <v>45717</v>
      </c>
      <c r="O8" s="130">
        <v>45748</v>
      </c>
      <c r="P8" s="130">
        <v>45778</v>
      </c>
      <c r="Q8" s="130">
        <v>45809</v>
      </c>
      <c r="R8" s="130">
        <v>45839</v>
      </c>
      <c r="S8" s="131">
        <v>45870</v>
      </c>
    </row>
    <row r="9" spans="3:19" ht="39" x14ac:dyDescent="0.25">
      <c r="C9" s="83" t="s">
        <v>160</v>
      </c>
      <c r="D9" s="95" t="s">
        <v>161</v>
      </c>
      <c r="E9" s="84"/>
      <c r="F9" s="84"/>
      <c r="G9" s="87" t="s">
        <v>163</v>
      </c>
      <c r="H9" s="88"/>
      <c r="I9" s="89">
        <v>0</v>
      </c>
      <c r="J9" s="89">
        <v>0</v>
      </c>
      <c r="K9" s="89">
        <v>0</v>
      </c>
      <c r="L9" s="89">
        <v>0</v>
      </c>
      <c r="M9" s="89">
        <v>0</v>
      </c>
      <c r="N9" s="89">
        <v>0</v>
      </c>
      <c r="O9" s="89">
        <v>0</v>
      </c>
      <c r="P9" s="89">
        <v>0</v>
      </c>
      <c r="Q9" s="89">
        <v>0</v>
      </c>
      <c r="R9" s="89">
        <v>0</v>
      </c>
      <c r="S9" s="90">
        <v>0</v>
      </c>
    </row>
    <row r="10" spans="3:19" x14ac:dyDescent="0.25">
      <c r="C10" s="85"/>
      <c r="D10" s="86" t="s">
        <v>162</v>
      </c>
      <c r="E10" s="86"/>
      <c r="F10" s="86"/>
      <c r="G10" s="91"/>
      <c r="H10" s="92"/>
      <c r="I10" s="93"/>
      <c r="J10" s="93"/>
      <c r="K10" s="93"/>
      <c r="L10" s="93"/>
      <c r="M10" s="93"/>
      <c r="N10" s="93"/>
      <c r="O10" s="93"/>
      <c r="P10" s="93"/>
      <c r="Q10" s="93"/>
      <c r="R10" s="93"/>
      <c r="S10" s="94"/>
    </row>
    <row r="11" spans="3:19" x14ac:dyDescent="0.25">
      <c r="C11" s="83" t="s">
        <v>58</v>
      </c>
      <c r="D11" s="84" t="s">
        <v>22</v>
      </c>
      <c r="E11" s="84"/>
      <c r="F11" s="84"/>
      <c r="G11" s="87" t="s">
        <v>163</v>
      </c>
      <c r="H11" s="88"/>
      <c r="I11" s="89">
        <v>0</v>
      </c>
      <c r="J11" s="89">
        <v>0</v>
      </c>
      <c r="K11" s="89">
        <v>0</v>
      </c>
      <c r="L11" s="89">
        <v>0</v>
      </c>
      <c r="M11" s="89">
        <v>0</v>
      </c>
      <c r="N11" s="89">
        <v>0</v>
      </c>
      <c r="O11" s="89">
        <v>0</v>
      </c>
      <c r="P11" s="89">
        <v>0</v>
      </c>
      <c r="Q11" s="89">
        <v>0</v>
      </c>
      <c r="R11" s="89">
        <v>0</v>
      </c>
      <c r="S11" s="90">
        <v>0</v>
      </c>
    </row>
    <row r="12" spans="3:19" x14ac:dyDescent="0.25">
      <c r="C12" s="85"/>
      <c r="D12" s="86" t="s">
        <v>162</v>
      </c>
      <c r="E12" s="86"/>
      <c r="F12" s="86"/>
      <c r="G12" s="91"/>
      <c r="H12" s="92"/>
      <c r="I12" s="93"/>
      <c r="J12" s="93"/>
      <c r="K12" s="93"/>
      <c r="L12" s="93"/>
      <c r="M12" s="93"/>
      <c r="N12" s="93"/>
      <c r="O12" s="93"/>
      <c r="P12" s="93"/>
      <c r="Q12" s="93"/>
      <c r="R12" s="93"/>
      <c r="S12" s="94"/>
    </row>
    <row r="13" spans="3:19" x14ac:dyDescent="0.25">
      <c r="C13" s="83" t="s">
        <v>60</v>
      </c>
      <c r="D13" s="84" t="s">
        <v>23</v>
      </c>
      <c r="E13" s="84"/>
      <c r="F13" s="84"/>
      <c r="G13" s="87" t="s">
        <v>163</v>
      </c>
      <c r="H13" s="88"/>
      <c r="I13" s="89">
        <v>0</v>
      </c>
      <c r="J13" s="89">
        <v>0</v>
      </c>
      <c r="K13" s="89">
        <v>0</v>
      </c>
      <c r="L13" s="89">
        <v>0</v>
      </c>
      <c r="M13" s="89">
        <v>0</v>
      </c>
      <c r="N13" s="89">
        <v>0</v>
      </c>
      <c r="O13" s="89">
        <v>0</v>
      </c>
      <c r="P13" s="89">
        <v>0</v>
      </c>
      <c r="Q13" s="89">
        <v>0</v>
      </c>
      <c r="R13" s="89">
        <v>0</v>
      </c>
      <c r="S13" s="90">
        <v>0</v>
      </c>
    </row>
    <row r="14" spans="3:19" x14ac:dyDescent="0.25">
      <c r="C14" s="85"/>
      <c r="D14" s="86" t="s">
        <v>162</v>
      </c>
      <c r="E14" s="86"/>
      <c r="F14" s="86"/>
      <c r="G14" s="91"/>
      <c r="H14" s="92"/>
      <c r="I14" s="93"/>
      <c r="J14" s="93"/>
      <c r="K14" s="93"/>
      <c r="L14" s="93"/>
      <c r="M14" s="93"/>
      <c r="N14" s="93"/>
      <c r="O14" s="93"/>
      <c r="P14" s="93"/>
      <c r="Q14" s="93"/>
      <c r="R14" s="93"/>
      <c r="S14" s="94"/>
    </row>
    <row r="15" spans="3:19" x14ac:dyDescent="0.25">
      <c r="C15" s="83" t="s">
        <v>62</v>
      </c>
      <c r="D15" s="84" t="s">
        <v>24</v>
      </c>
      <c r="E15" s="84"/>
      <c r="F15" s="84"/>
      <c r="G15" s="87" t="s">
        <v>163</v>
      </c>
      <c r="H15" s="88"/>
      <c r="I15" s="89">
        <v>0</v>
      </c>
      <c r="J15" s="89">
        <v>0</v>
      </c>
      <c r="K15" s="89">
        <v>0</v>
      </c>
      <c r="L15" s="89">
        <v>0</v>
      </c>
      <c r="M15" s="89">
        <v>0</v>
      </c>
      <c r="N15" s="89">
        <v>0</v>
      </c>
      <c r="O15" s="89">
        <v>0</v>
      </c>
      <c r="P15" s="89">
        <v>0</v>
      </c>
      <c r="Q15" s="89">
        <v>0</v>
      </c>
      <c r="R15" s="89">
        <v>0</v>
      </c>
      <c r="S15" s="90">
        <v>0</v>
      </c>
    </row>
    <row r="16" spans="3:19" x14ac:dyDescent="0.25">
      <c r="C16" s="85"/>
      <c r="D16" s="86" t="s">
        <v>162</v>
      </c>
      <c r="E16" s="86"/>
      <c r="F16" s="86"/>
      <c r="G16" s="91"/>
      <c r="H16" s="92"/>
      <c r="I16" s="93"/>
      <c r="J16" s="93"/>
      <c r="K16" s="93"/>
      <c r="L16" s="93"/>
      <c r="M16" s="93"/>
      <c r="N16" s="93"/>
      <c r="O16" s="93"/>
      <c r="P16" s="93"/>
      <c r="Q16" s="93"/>
      <c r="R16" s="93"/>
      <c r="S16" s="94"/>
    </row>
    <row r="17" spans="3:19" x14ac:dyDescent="0.25">
      <c r="C17" s="83" t="s">
        <v>64</v>
      </c>
      <c r="D17" s="84" t="s">
        <v>25</v>
      </c>
      <c r="E17" s="84"/>
      <c r="F17" s="84"/>
      <c r="G17" s="87" t="s">
        <v>163</v>
      </c>
      <c r="H17" s="88"/>
      <c r="I17" s="89">
        <v>0</v>
      </c>
      <c r="J17" s="89">
        <v>0</v>
      </c>
      <c r="K17" s="89">
        <v>0</v>
      </c>
      <c r="L17" s="89">
        <v>0</v>
      </c>
      <c r="M17" s="89">
        <v>0</v>
      </c>
      <c r="N17" s="89">
        <v>0</v>
      </c>
      <c r="O17" s="89">
        <v>0</v>
      </c>
      <c r="P17" s="89">
        <v>0</v>
      </c>
      <c r="Q17" s="89">
        <v>0</v>
      </c>
      <c r="R17" s="89">
        <v>0</v>
      </c>
      <c r="S17" s="90">
        <v>0</v>
      </c>
    </row>
    <row r="18" spans="3:19" x14ac:dyDescent="0.25">
      <c r="C18" s="85"/>
      <c r="D18" s="86" t="s">
        <v>162</v>
      </c>
      <c r="E18" s="86"/>
      <c r="F18" s="86"/>
      <c r="G18" s="91"/>
      <c r="H18" s="92"/>
      <c r="I18" s="93"/>
      <c r="J18" s="93"/>
      <c r="K18" s="93"/>
      <c r="L18" s="93"/>
      <c r="M18" s="93"/>
      <c r="N18" s="93"/>
      <c r="O18" s="93"/>
      <c r="P18" s="93"/>
      <c r="Q18" s="93"/>
      <c r="R18" s="93"/>
      <c r="S18" s="94"/>
    </row>
    <row r="19" spans="3:19" x14ac:dyDescent="0.25">
      <c r="C19" s="83" t="s">
        <v>73</v>
      </c>
      <c r="D19" s="84" t="s">
        <v>27</v>
      </c>
      <c r="E19" s="84"/>
      <c r="F19" s="84"/>
      <c r="G19" s="87" t="s">
        <v>163</v>
      </c>
      <c r="H19" s="88"/>
      <c r="I19" s="89">
        <v>0</v>
      </c>
      <c r="J19" s="89">
        <v>0</v>
      </c>
      <c r="K19" s="89">
        <v>0</v>
      </c>
      <c r="L19" s="89">
        <v>0</v>
      </c>
      <c r="M19" s="89">
        <v>0</v>
      </c>
      <c r="N19" s="89">
        <v>0</v>
      </c>
      <c r="O19" s="89">
        <v>0</v>
      </c>
      <c r="P19" s="89">
        <v>0</v>
      </c>
      <c r="Q19" s="89">
        <v>0</v>
      </c>
      <c r="R19" s="89">
        <v>0</v>
      </c>
      <c r="S19" s="90">
        <v>0</v>
      </c>
    </row>
    <row r="20" spans="3:19" x14ac:dyDescent="0.25">
      <c r="C20" s="85"/>
      <c r="D20" s="86" t="s">
        <v>162</v>
      </c>
      <c r="E20" s="86"/>
      <c r="F20" s="86"/>
      <c r="G20" s="91"/>
      <c r="H20" s="92"/>
      <c r="I20" s="93"/>
      <c r="J20" s="93"/>
      <c r="K20" s="93"/>
      <c r="L20" s="93"/>
      <c r="M20" s="93"/>
      <c r="N20" s="93"/>
      <c r="O20" s="93"/>
      <c r="P20" s="93"/>
      <c r="Q20" s="93"/>
      <c r="R20" s="93"/>
      <c r="S20" s="94"/>
    </row>
    <row r="21" spans="3:19" x14ac:dyDescent="0.25">
      <c r="C21" s="83" t="s">
        <v>74</v>
      </c>
      <c r="D21" s="84" t="s">
        <v>29</v>
      </c>
      <c r="E21" s="84"/>
      <c r="F21" s="84"/>
      <c r="G21" s="87" t="s">
        <v>163</v>
      </c>
      <c r="H21" s="88"/>
      <c r="I21" s="89">
        <v>0</v>
      </c>
      <c r="J21" s="89">
        <v>0</v>
      </c>
      <c r="K21" s="89">
        <v>0</v>
      </c>
      <c r="L21" s="89">
        <v>0</v>
      </c>
      <c r="M21" s="89">
        <v>0</v>
      </c>
      <c r="N21" s="89">
        <v>0</v>
      </c>
      <c r="O21" s="89">
        <v>0</v>
      </c>
      <c r="P21" s="89">
        <v>0</v>
      </c>
      <c r="Q21" s="89">
        <v>0</v>
      </c>
      <c r="R21" s="89">
        <v>0</v>
      </c>
      <c r="S21" s="90">
        <v>0</v>
      </c>
    </row>
    <row r="22" spans="3:19" x14ac:dyDescent="0.25">
      <c r="C22" s="85"/>
      <c r="D22" s="86" t="s">
        <v>162</v>
      </c>
      <c r="E22" s="86"/>
      <c r="F22" s="86"/>
      <c r="G22" s="91"/>
      <c r="H22" s="92"/>
      <c r="I22" s="93"/>
      <c r="J22" s="93"/>
      <c r="K22" s="93"/>
      <c r="L22" s="93"/>
      <c r="M22" s="93"/>
      <c r="N22" s="93"/>
      <c r="O22" s="93"/>
      <c r="P22" s="93"/>
      <c r="Q22" s="93"/>
      <c r="R22" s="93"/>
      <c r="S22" s="94"/>
    </row>
    <row r="23" spans="3:19" x14ac:dyDescent="0.25">
      <c r="C23" s="83" t="s">
        <v>78</v>
      </c>
      <c r="D23" s="84" t="s">
        <v>30</v>
      </c>
      <c r="E23" s="84"/>
      <c r="F23" s="84"/>
      <c r="G23" s="87" t="s">
        <v>163</v>
      </c>
      <c r="H23" s="88"/>
      <c r="I23" s="89">
        <v>0</v>
      </c>
      <c r="J23" s="89">
        <v>0</v>
      </c>
      <c r="K23" s="89">
        <v>0</v>
      </c>
      <c r="L23" s="89">
        <v>0</v>
      </c>
      <c r="M23" s="89">
        <v>0</v>
      </c>
      <c r="N23" s="89">
        <v>0</v>
      </c>
      <c r="O23" s="89">
        <v>0</v>
      </c>
      <c r="P23" s="89">
        <v>0</v>
      </c>
      <c r="Q23" s="89">
        <v>0</v>
      </c>
      <c r="R23" s="89">
        <v>0</v>
      </c>
      <c r="S23" s="90">
        <v>0</v>
      </c>
    </row>
    <row r="24" spans="3:19" x14ac:dyDescent="0.25">
      <c r="C24" s="85"/>
      <c r="D24" s="86" t="s">
        <v>162</v>
      </c>
      <c r="E24" s="86"/>
      <c r="F24" s="86"/>
      <c r="G24" s="91"/>
      <c r="H24" s="92"/>
      <c r="I24" s="93"/>
      <c r="J24" s="93"/>
      <c r="K24" s="93"/>
      <c r="L24" s="93"/>
      <c r="M24" s="93"/>
      <c r="N24" s="93"/>
      <c r="O24" s="93"/>
      <c r="P24" s="93"/>
      <c r="Q24" s="93"/>
      <c r="R24" s="93"/>
      <c r="S24" s="94"/>
    </row>
    <row r="25" spans="3:19" x14ac:dyDescent="0.25">
      <c r="C25" s="83" t="s">
        <v>81</v>
      </c>
      <c r="D25" s="84" t="s">
        <v>31</v>
      </c>
      <c r="E25" s="84"/>
      <c r="F25" s="84"/>
      <c r="G25" s="87" t="s">
        <v>163</v>
      </c>
      <c r="H25" s="88"/>
      <c r="I25" s="89">
        <v>0</v>
      </c>
      <c r="J25" s="89">
        <v>0</v>
      </c>
      <c r="K25" s="89">
        <v>0</v>
      </c>
      <c r="L25" s="89">
        <v>0</v>
      </c>
      <c r="M25" s="89">
        <v>0</v>
      </c>
      <c r="N25" s="89">
        <v>0</v>
      </c>
      <c r="O25" s="89">
        <v>0</v>
      </c>
      <c r="P25" s="89">
        <v>0</v>
      </c>
      <c r="Q25" s="89">
        <v>0</v>
      </c>
      <c r="R25" s="89">
        <v>0</v>
      </c>
      <c r="S25" s="90">
        <v>0</v>
      </c>
    </row>
    <row r="26" spans="3:19" x14ac:dyDescent="0.25">
      <c r="C26" s="85"/>
      <c r="D26" s="86" t="s">
        <v>162</v>
      </c>
      <c r="E26" s="86"/>
      <c r="F26" s="86"/>
      <c r="G26" s="91"/>
      <c r="H26" s="92"/>
      <c r="I26" s="93"/>
      <c r="J26" s="93"/>
      <c r="K26" s="93"/>
      <c r="L26" s="93"/>
      <c r="M26" s="93"/>
      <c r="N26" s="93"/>
      <c r="O26" s="93"/>
      <c r="P26" s="93"/>
      <c r="Q26" s="93"/>
      <c r="R26" s="93"/>
      <c r="S26" s="94"/>
    </row>
    <row r="27" spans="3:19" x14ac:dyDescent="0.25">
      <c r="C27" s="83" t="s">
        <v>82</v>
      </c>
      <c r="D27" s="84" t="s">
        <v>32</v>
      </c>
      <c r="E27" s="84"/>
      <c r="F27" s="84"/>
      <c r="G27" s="87" t="s">
        <v>163</v>
      </c>
      <c r="H27" s="88"/>
      <c r="I27" s="89">
        <v>0</v>
      </c>
      <c r="J27" s="89">
        <v>0</v>
      </c>
      <c r="K27" s="89">
        <v>0</v>
      </c>
      <c r="L27" s="89">
        <v>0</v>
      </c>
      <c r="M27" s="89">
        <v>0</v>
      </c>
      <c r="N27" s="89">
        <v>0</v>
      </c>
      <c r="O27" s="89">
        <v>0</v>
      </c>
      <c r="P27" s="89">
        <v>0</v>
      </c>
      <c r="Q27" s="89">
        <v>0</v>
      </c>
      <c r="R27" s="89">
        <v>0</v>
      </c>
      <c r="S27" s="90">
        <v>0</v>
      </c>
    </row>
    <row r="28" spans="3:19" x14ac:dyDescent="0.25">
      <c r="C28" s="85"/>
      <c r="D28" s="86" t="s">
        <v>162</v>
      </c>
      <c r="E28" s="86"/>
      <c r="F28" s="86"/>
      <c r="G28" s="91"/>
      <c r="H28" s="92"/>
      <c r="I28" s="93"/>
      <c r="J28" s="93"/>
      <c r="K28" s="93"/>
      <c r="L28" s="93"/>
      <c r="M28" s="93"/>
      <c r="N28" s="93"/>
      <c r="O28" s="93"/>
      <c r="P28" s="93"/>
      <c r="Q28" s="93"/>
      <c r="R28" s="93"/>
      <c r="S28" s="94"/>
    </row>
    <row r="29" spans="3:19" x14ac:dyDescent="0.25">
      <c r="C29" s="83" t="s">
        <v>86</v>
      </c>
      <c r="D29" s="84" t="s">
        <v>33</v>
      </c>
      <c r="E29" s="84"/>
      <c r="F29" s="84"/>
      <c r="G29" s="87" t="s">
        <v>163</v>
      </c>
      <c r="H29" s="88"/>
      <c r="I29" s="89">
        <v>0</v>
      </c>
      <c r="J29" s="89">
        <v>0</v>
      </c>
      <c r="K29" s="89">
        <v>0</v>
      </c>
      <c r="L29" s="89">
        <v>0</v>
      </c>
      <c r="M29" s="89">
        <v>0</v>
      </c>
      <c r="N29" s="89">
        <v>0</v>
      </c>
      <c r="O29" s="89">
        <v>0</v>
      </c>
      <c r="P29" s="89">
        <v>0</v>
      </c>
      <c r="Q29" s="89">
        <v>0</v>
      </c>
      <c r="R29" s="89">
        <v>0</v>
      </c>
      <c r="S29" s="90">
        <v>0</v>
      </c>
    </row>
    <row r="30" spans="3:19" x14ac:dyDescent="0.25">
      <c r="C30" s="85"/>
      <c r="D30" s="86" t="s">
        <v>162</v>
      </c>
      <c r="E30" s="86"/>
      <c r="F30" s="86"/>
      <c r="G30" s="91"/>
      <c r="H30" s="92"/>
      <c r="I30" s="93"/>
      <c r="J30" s="93"/>
      <c r="K30" s="93"/>
      <c r="L30" s="93"/>
      <c r="M30" s="93"/>
      <c r="N30" s="93"/>
      <c r="O30" s="93"/>
      <c r="P30" s="93"/>
      <c r="Q30" s="93"/>
      <c r="R30" s="93"/>
      <c r="S30" s="94"/>
    </row>
    <row r="31" spans="3:19" x14ac:dyDescent="0.25">
      <c r="C31" s="83" t="s">
        <v>89</v>
      </c>
      <c r="D31" s="84" t="s">
        <v>34</v>
      </c>
      <c r="E31" s="84"/>
      <c r="F31" s="84"/>
      <c r="G31" s="87" t="s">
        <v>163</v>
      </c>
      <c r="H31" s="88"/>
      <c r="I31" s="89">
        <v>0</v>
      </c>
      <c r="J31" s="89">
        <v>0</v>
      </c>
      <c r="K31" s="89">
        <v>0</v>
      </c>
      <c r="L31" s="89">
        <v>0</v>
      </c>
      <c r="M31" s="89">
        <v>0</v>
      </c>
      <c r="N31" s="89">
        <v>0</v>
      </c>
      <c r="O31" s="89">
        <v>0</v>
      </c>
      <c r="P31" s="89">
        <v>0</v>
      </c>
      <c r="Q31" s="89">
        <v>0</v>
      </c>
      <c r="R31" s="89">
        <v>0</v>
      </c>
      <c r="S31" s="90">
        <v>0</v>
      </c>
    </row>
    <row r="32" spans="3:19" x14ac:dyDescent="0.25">
      <c r="C32" s="85"/>
      <c r="D32" s="86" t="s">
        <v>162</v>
      </c>
      <c r="E32" s="86"/>
      <c r="F32" s="86"/>
      <c r="G32" s="91"/>
      <c r="H32" s="92"/>
      <c r="I32" s="93"/>
      <c r="J32" s="93"/>
      <c r="K32" s="93"/>
      <c r="L32" s="93"/>
      <c r="M32" s="93"/>
      <c r="N32" s="93"/>
      <c r="O32" s="93"/>
      <c r="P32" s="93"/>
      <c r="Q32" s="93"/>
      <c r="R32" s="93"/>
      <c r="S32" s="94"/>
    </row>
    <row r="33" spans="2:19" ht="15" customHeight="1" x14ac:dyDescent="0.25">
      <c r="B33" s="98"/>
      <c r="C33" s="99"/>
      <c r="D33" s="127" t="s">
        <v>171</v>
      </c>
      <c r="E33" s="96"/>
      <c r="F33" s="102"/>
      <c r="G33" s="103" t="s">
        <v>166</v>
      </c>
      <c r="H33" s="104"/>
      <c r="I33" s="105"/>
      <c r="J33" s="105"/>
      <c r="K33" s="105"/>
      <c r="L33" s="105"/>
      <c r="M33" s="105"/>
      <c r="N33" s="105"/>
      <c r="O33" s="105"/>
      <c r="P33" s="105"/>
      <c r="Q33" s="105"/>
      <c r="R33" s="105"/>
      <c r="S33" s="106"/>
    </row>
    <row r="34" spans="2:19" ht="15" customHeight="1" x14ac:dyDescent="0.25">
      <c r="B34" s="98"/>
      <c r="C34" s="99"/>
      <c r="D34" s="127"/>
      <c r="E34" s="97"/>
      <c r="F34" s="107"/>
      <c r="G34" s="108" t="s">
        <v>167</v>
      </c>
      <c r="H34" s="109"/>
      <c r="I34" s="110"/>
      <c r="J34" s="110"/>
      <c r="K34" s="110"/>
      <c r="L34" s="110"/>
      <c r="M34" s="110"/>
      <c r="N34" s="110"/>
      <c r="O34" s="110"/>
      <c r="P34" s="110"/>
      <c r="Q34" s="110"/>
      <c r="R34" s="110"/>
      <c r="S34" s="111"/>
    </row>
    <row r="35" spans="2:19" x14ac:dyDescent="0.25">
      <c r="B35" s="99"/>
      <c r="C35" s="99"/>
      <c r="D35" s="99"/>
      <c r="E35" s="100" t="s">
        <v>164</v>
      </c>
      <c r="F35" s="112"/>
      <c r="G35" s="113" t="s">
        <v>168</v>
      </c>
      <c r="H35" s="114"/>
      <c r="I35" s="115"/>
      <c r="J35" s="115"/>
      <c r="K35" s="115"/>
      <c r="L35" s="115"/>
      <c r="M35" s="115"/>
      <c r="N35" s="115"/>
      <c r="O35" s="115"/>
      <c r="P35" s="115"/>
      <c r="Q35" s="115"/>
      <c r="R35" s="115"/>
      <c r="S35" s="116"/>
    </row>
    <row r="36" spans="2:19" x14ac:dyDescent="0.25">
      <c r="B36" s="99"/>
      <c r="C36" s="99"/>
      <c r="D36" s="99"/>
      <c r="E36" s="100"/>
      <c r="F36" s="117"/>
      <c r="G36" s="118" t="s">
        <v>169</v>
      </c>
      <c r="H36" s="119"/>
      <c r="I36" s="120"/>
      <c r="J36" s="120"/>
      <c r="K36" s="120"/>
      <c r="L36" s="120"/>
      <c r="M36" s="120"/>
      <c r="N36" s="120"/>
      <c r="O36" s="120"/>
      <c r="P36" s="120"/>
      <c r="Q36" s="120"/>
      <c r="R36" s="120"/>
      <c r="S36" s="121"/>
    </row>
    <row r="37" spans="2:19" x14ac:dyDescent="0.25">
      <c r="B37" s="99"/>
      <c r="C37" s="99"/>
      <c r="D37" s="99"/>
      <c r="E37" s="101"/>
      <c r="F37" s="122"/>
      <c r="G37" s="123" t="s">
        <v>170</v>
      </c>
      <c r="H37" s="124"/>
      <c r="I37" s="125"/>
      <c r="J37" s="125"/>
      <c r="K37" s="125"/>
      <c r="L37" s="125"/>
      <c r="M37" s="125"/>
      <c r="N37" s="125"/>
      <c r="O37" s="125"/>
      <c r="P37" s="125"/>
      <c r="Q37" s="125"/>
      <c r="R37" s="125"/>
      <c r="S37" s="126"/>
    </row>
    <row r="38" spans="2:19" x14ac:dyDescent="0.25">
      <c r="B38" s="99"/>
      <c r="C38" s="99"/>
      <c r="D38" s="99"/>
      <c r="E38" s="96"/>
      <c r="F38" s="102"/>
      <c r="G38" s="103" t="s">
        <v>166</v>
      </c>
      <c r="H38" s="104"/>
      <c r="I38" s="105"/>
      <c r="J38" s="105"/>
      <c r="K38" s="105"/>
      <c r="L38" s="105"/>
      <c r="M38" s="105"/>
      <c r="N38" s="105"/>
      <c r="O38" s="105"/>
      <c r="P38" s="105"/>
      <c r="Q38" s="105"/>
      <c r="R38" s="105"/>
      <c r="S38" s="106"/>
    </row>
    <row r="39" spans="2:19" x14ac:dyDescent="0.25">
      <c r="B39" s="99"/>
      <c r="C39" s="99"/>
      <c r="D39" s="99"/>
      <c r="E39" s="97"/>
      <c r="F39" s="107"/>
      <c r="G39" s="108" t="s">
        <v>167</v>
      </c>
      <c r="H39" s="109"/>
      <c r="I39" s="110"/>
      <c r="J39" s="110"/>
      <c r="K39" s="110"/>
      <c r="L39" s="110"/>
      <c r="M39" s="110"/>
      <c r="N39" s="110"/>
      <c r="O39" s="110"/>
      <c r="P39" s="110"/>
      <c r="Q39" s="110"/>
      <c r="R39" s="110"/>
      <c r="S39" s="111"/>
    </row>
    <row r="40" spans="2:19" x14ac:dyDescent="0.25">
      <c r="B40" s="99"/>
      <c r="C40" s="99"/>
      <c r="D40" s="99"/>
      <c r="E40" s="100" t="s">
        <v>165</v>
      </c>
      <c r="F40" s="112"/>
      <c r="G40" s="113" t="s">
        <v>168</v>
      </c>
      <c r="H40" s="114"/>
      <c r="I40" s="115"/>
      <c r="J40" s="115"/>
      <c r="K40" s="115"/>
      <c r="L40" s="115"/>
      <c r="M40" s="115"/>
      <c r="N40" s="115"/>
      <c r="O40" s="115"/>
      <c r="P40" s="115"/>
      <c r="Q40" s="115"/>
      <c r="R40" s="115"/>
      <c r="S40" s="116"/>
    </row>
    <row r="41" spans="2:19" x14ac:dyDescent="0.25">
      <c r="D41" s="99"/>
      <c r="E41" s="100"/>
      <c r="F41" s="117"/>
      <c r="G41" s="118" t="s">
        <v>169</v>
      </c>
      <c r="H41" s="119"/>
      <c r="I41" s="120"/>
      <c r="J41" s="120"/>
      <c r="K41" s="120"/>
      <c r="L41" s="120"/>
      <c r="M41" s="120"/>
      <c r="N41" s="120"/>
      <c r="O41" s="120"/>
      <c r="P41" s="120"/>
      <c r="Q41" s="120"/>
      <c r="R41" s="120"/>
      <c r="S41" s="121"/>
    </row>
    <row r="42" spans="2:19" x14ac:dyDescent="0.25">
      <c r="D42" s="99"/>
      <c r="E42" s="101"/>
      <c r="F42" s="122"/>
      <c r="G42" s="123" t="s">
        <v>170</v>
      </c>
      <c r="H42" s="124"/>
      <c r="I42" s="125"/>
      <c r="J42" s="125"/>
      <c r="K42" s="125"/>
      <c r="L42" s="125"/>
      <c r="M42" s="125"/>
      <c r="N42" s="125"/>
      <c r="O42" s="125"/>
      <c r="P42" s="125"/>
      <c r="Q42" s="125"/>
      <c r="R42" s="125"/>
      <c r="S42" s="126"/>
    </row>
    <row r="44" spans="2:19" x14ac:dyDescent="0.25">
      <c r="J44" s="137"/>
      <c r="K44" s="137"/>
      <c r="L44" s="137"/>
      <c r="N44" s="35"/>
      <c r="O44" s="35"/>
      <c r="P44" s="35"/>
      <c r="Q44" s="35"/>
      <c r="R44" s="36"/>
    </row>
    <row r="45" spans="2:19" x14ac:dyDescent="0.25">
      <c r="J45" s="37" t="s">
        <v>36</v>
      </c>
      <c r="N45" s="38" t="s">
        <v>37</v>
      </c>
      <c r="O45" s="38"/>
      <c r="P45" s="38"/>
      <c r="Q45" s="38"/>
    </row>
    <row r="46" spans="2:19" x14ac:dyDescent="0.25">
      <c r="N46" s="39" t="s">
        <v>38</v>
      </c>
      <c r="O46" s="40"/>
      <c r="Q46" s="41"/>
    </row>
    <row r="47" spans="2:19" x14ac:dyDescent="0.25">
      <c r="J47" s="138"/>
      <c r="K47" s="138"/>
      <c r="L47" s="138"/>
      <c r="N47" s="39" t="s">
        <v>39</v>
      </c>
      <c r="O47" s="40"/>
      <c r="P47" s="41"/>
      <c r="Q47" s="41"/>
    </row>
    <row r="48" spans="2:19" x14ac:dyDescent="0.25">
      <c r="J48" s="42" t="s">
        <v>40</v>
      </c>
      <c r="K48" s="43"/>
      <c r="L48" s="43"/>
      <c r="N48" s="39" t="s">
        <v>41</v>
      </c>
      <c r="O48" s="40"/>
      <c r="P48" s="41"/>
      <c r="Q48" s="41"/>
    </row>
  </sheetData>
  <mergeCells count="10">
    <mergeCell ref="N4:S4"/>
    <mergeCell ref="C5:D5"/>
    <mergeCell ref="F5:H5"/>
    <mergeCell ref="I5:M5"/>
    <mergeCell ref="N5:S5"/>
    <mergeCell ref="J44:L44"/>
    <mergeCell ref="J47:L47"/>
    <mergeCell ref="C4:D4"/>
    <mergeCell ref="F4:H4"/>
    <mergeCell ref="I4:M4"/>
  </mergeCells>
  <conditionalFormatting sqref="C14:F14 C12:F12 C10:F10 C18:F18 C16:F16 C24:F24 C22:F22 C30:F30 C28:F28">
    <cfRule type="expression" dxfId="28" priority="28" stopIfTrue="1">
      <formula>$K9=2</formula>
    </cfRule>
    <cfRule type="expression" dxfId="27" priority="29" stopIfTrue="1">
      <formula>AND($K9=1,$Q9&lt;&gt;"")</formula>
    </cfRule>
  </conditionalFormatting>
  <conditionalFormatting sqref="C13:F13 C11:F11 C9:F9 C17:F17 C15:F15 C23:F23 C21:F21 C29:F29 C27:F27">
    <cfRule type="expression" dxfId="26" priority="30" stopIfTrue="1">
      <formula>$K9=2</formula>
    </cfRule>
    <cfRule type="expression" dxfId="25" priority="31" stopIfTrue="1">
      <formula>AND($K9=1,$Q9&lt;&gt;"")</formula>
    </cfRule>
  </conditionalFormatting>
  <conditionalFormatting sqref="H14:S14 H12:S12 H10:S10 H18:S18 H16:S16 H24:S24 H22:S22 H30:S30 H28:S28">
    <cfRule type="expression" dxfId="24" priority="26" stopIfTrue="1">
      <formula>AND(ISNUMBER(#REF!),#REF!&lt;&gt;0)</formula>
    </cfRule>
  </conditionalFormatting>
  <conditionalFormatting sqref="H13:S13 H11:S11 H9:S9">
    <cfRule type="expression" dxfId="23" priority="27" stopIfTrue="1">
      <formula>H9&lt;&gt;0</formula>
    </cfRule>
  </conditionalFormatting>
  <conditionalFormatting sqref="C20:F20">
    <cfRule type="expression" dxfId="22" priority="22" stopIfTrue="1">
      <formula>$K19=2</formula>
    </cfRule>
    <cfRule type="expression" dxfId="21" priority="23" stopIfTrue="1">
      <formula>AND($K19=1,$Q19&lt;&gt;"")</formula>
    </cfRule>
  </conditionalFormatting>
  <conditionalFormatting sqref="C19:F19">
    <cfRule type="expression" dxfId="20" priority="24" stopIfTrue="1">
      <formula>$K19=2</formula>
    </cfRule>
    <cfRule type="expression" dxfId="19" priority="25" stopIfTrue="1">
      <formula>AND($K19=1,$Q19&lt;&gt;"")</formula>
    </cfRule>
  </conditionalFormatting>
  <conditionalFormatting sqref="H20:S20">
    <cfRule type="expression" dxfId="18" priority="20" stopIfTrue="1">
      <formula>AND(ISNUMBER(#REF!),#REF!&lt;&gt;0)</formula>
    </cfRule>
  </conditionalFormatting>
  <conditionalFormatting sqref="H19:S19 H17:S17 H15:S15">
    <cfRule type="expression" dxfId="17" priority="21" stopIfTrue="1">
      <formula>H15&lt;&gt;0</formula>
    </cfRule>
  </conditionalFormatting>
  <conditionalFormatting sqref="C26:F26">
    <cfRule type="expression" dxfId="16" priority="16" stopIfTrue="1">
      <formula>$K25=2</formula>
    </cfRule>
    <cfRule type="expression" dxfId="15" priority="17" stopIfTrue="1">
      <formula>AND($K25=1,$Q25&lt;&gt;"")</formula>
    </cfRule>
  </conditionalFormatting>
  <conditionalFormatting sqref="C25:F25">
    <cfRule type="expression" dxfId="14" priority="18" stopIfTrue="1">
      <formula>$K25=2</formula>
    </cfRule>
    <cfRule type="expression" dxfId="13" priority="19" stopIfTrue="1">
      <formula>AND($K25=1,$Q25&lt;&gt;"")</formula>
    </cfRule>
  </conditionalFormatting>
  <conditionalFormatting sqref="H26:S26">
    <cfRule type="expression" dxfId="12" priority="14" stopIfTrue="1">
      <formula>AND(ISNUMBER(#REF!),#REF!&lt;&gt;0)</formula>
    </cfRule>
  </conditionalFormatting>
  <conditionalFormatting sqref="H25:S25 H23:S23 H21:S21">
    <cfRule type="expression" dxfId="11" priority="15" stopIfTrue="1">
      <formula>H21&lt;&gt;0</formula>
    </cfRule>
  </conditionalFormatting>
  <conditionalFormatting sqref="C32:F32">
    <cfRule type="expression" dxfId="10" priority="10" stopIfTrue="1">
      <formula>$K31=2</formula>
    </cfRule>
    <cfRule type="expression" dxfId="9" priority="11" stopIfTrue="1">
      <formula>AND($K31=1,$Q31&lt;&gt;"")</formula>
    </cfRule>
  </conditionalFormatting>
  <conditionalFormatting sqref="C31:F31">
    <cfRule type="expression" dxfId="8" priority="12" stopIfTrue="1">
      <formula>$K31=2</formula>
    </cfRule>
    <cfRule type="expression" dxfId="7" priority="13" stopIfTrue="1">
      <formula>AND($K31=1,$Q31&lt;&gt;"")</formula>
    </cfRule>
  </conditionalFormatting>
  <conditionalFormatting sqref="H32:S32">
    <cfRule type="expression" dxfId="6" priority="8" stopIfTrue="1">
      <formula>AND(ISNUMBER(#REF!),#REF!&lt;&gt;0)</formula>
    </cfRule>
  </conditionalFormatting>
  <conditionalFormatting sqref="H31:S31 H29:S29 H27:S27">
    <cfRule type="expression" dxfId="5" priority="9" stopIfTrue="1">
      <formula>H27&lt;&gt;0</formula>
    </cfRule>
  </conditionalFormatting>
  <conditionalFormatting sqref="H34:S34 H36:S36">
    <cfRule type="expression" dxfId="4" priority="4" stopIfTrue="1">
      <formula>H$51=0</formula>
    </cfRule>
  </conditionalFormatting>
  <conditionalFormatting sqref="I38:S38 I40:S40 I42:S42">
    <cfRule type="expression" dxfId="3" priority="5" stopIfTrue="1">
      <formula>OFFSET(I$56,0,-1)&gt;=1</formula>
    </cfRule>
  </conditionalFormatting>
  <conditionalFormatting sqref="I39:S39 I41:S41">
    <cfRule type="expression" dxfId="2" priority="6" stopIfTrue="1">
      <formula>OFFSET(I$56,0,-1)&gt;=1</formula>
    </cfRule>
  </conditionalFormatting>
  <conditionalFormatting sqref="H33:S33 H35:S35 H37:S37">
    <cfRule type="expression" dxfId="1" priority="7" stopIfTrue="1">
      <formula>H$51=0</formula>
    </cfRule>
  </conditionalFormatting>
  <conditionalFormatting sqref="N4">
    <cfRule type="expression" dxfId="0" priority="1" stopIfTrue="1">
      <formula>QCI.ExisteManual</formula>
    </cfRule>
  </conditionalFormatting>
  <dataValidations count="2">
    <dataValidation type="decimal" allowBlank="1" showErrorMessage="1" error="Porcentagem Acumulada &gt; 100%." sqref="H10:S10 H12:S12 H14:S14 H16:S16 H18:S18 H20:S20 H22:S22 H24:S24 H26:S26 H28:S28 H30:S30 H32:S32" xr:uid="{D13CF3B7-E637-46FD-80F7-7127687DA161}">
      <formula1>0</formula1>
      <formula2>CRONO.MaxParc</formula2>
    </dataValidation>
    <dataValidation allowBlank="1" showInputMessage="1" showErrorMessage="1" prompt="Preencha na célula de baixo. Se o acompanhamento for PLE, preencha no botão PREENCHIMENTO POR EVENTOS, acima." sqref="H9:S9 H11:S11 H13:S13 H15:S15 H17:S17 H19:S19 H21:S21 H23:S23 H25:S25 H27:S27 H29:S29 H31:S31" xr:uid="{A447BD3D-9DA8-4CC4-8035-DB3FC999AB3D}"/>
  </dataValidations>
  <pageMargins left="0.511811024" right="0.511811024" top="0.78740157499999996" bottom="0.78740157499999996" header="0.31496062000000002" footer="0.31496062000000002"/>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Planilha1</vt:lpstr>
      <vt:lpstr>Planilha2</vt:lpstr>
      <vt:lpstr>Planilha3</vt:lpstr>
      <vt:lpstr>Planilha1!Area_de_impressao</vt:lpstr>
      <vt:lpstr>Planilha2!Area_de_impressao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Lizane da Cunha Almeida</dc:creator>
  <cp:lastModifiedBy>Lizane da Cunha Almeida</cp:lastModifiedBy>
  <cp:lastPrinted>2024-06-19T12:55:16Z</cp:lastPrinted>
  <dcterms:created xsi:type="dcterms:W3CDTF">2024-06-18T20:25:23Z</dcterms:created>
  <dcterms:modified xsi:type="dcterms:W3CDTF">2024-08-06T12:55:57Z</dcterms:modified>
</cp:coreProperties>
</file>